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4"/>
  </bookViews>
  <sheets>
    <sheet name="Sheet1" sheetId="1" state="hidden" r:id="rId1"/>
    <sheet name="第一次补" sheetId="7" state="hidden" r:id="rId2"/>
    <sheet name="第二次补" sheetId="9" state="hidden" r:id="rId3"/>
    <sheet name="其他行" sheetId="10" state="hidden" r:id="rId4"/>
    <sheet name="附表1武汉市新洲区2022年度省级稳市场贴息明细表" sheetId="17" r:id="rId5"/>
    <sheet name="小于180天息" sheetId="15" state="hidden" r:id="rId6"/>
  </sheets>
  <definedNames>
    <definedName name="_xlnm._FilterDatabase" localSheetId="2" hidden="1">第二次补!$A$1:$I$1</definedName>
    <definedName name="_xlnm._FilterDatabase" localSheetId="1" hidden="1">第一次补!$A$1:$O$51</definedName>
    <definedName name="_xlnm._FilterDatabase" localSheetId="5" hidden="1">小于180天息!$A$4:$N$71</definedName>
    <definedName name="_xlnm._FilterDatabase" localSheetId="4" hidden="1">附表1武汉市新洲区2022年度省级稳市场贴息明细表!$A$3:$G$5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<sst xmlns="http://schemas.openxmlformats.org/spreadsheetml/2006/main" count="1464" uniqueCount="439">
  <si>
    <t>序号</t>
  </si>
  <si>
    <t>贴息类别</t>
  </si>
  <si>
    <t>贷款银行</t>
  </si>
  <si>
    <t>贷款本金</t>
  </si>
  <si>
    <t>贴息本金</t>
  </si>
  <si>
    <t>贷款起始日</t>
  </si>
  <si>
    <t>贴息截止日</t>
  </si>
  <si>
    <t>贴息天数</t>
  </si>
  <si>
    <t>调整天数</t>
  </si>
  <si>
    <t>执行利率</t>
  </si>
  <si>
    <t>结息单利息</t>
  </si>
  <si>
    <t>贴息利率</t>
  </si>
  <si>
    <t>贴息金额</t>
  </si>
  <si>
    <t>备注</t>
  </si>
  <si>
    <t>合计</t>
  </si>
  <si>
    <t>首贷户或科技创新</t>
  </si>
  <si>
    <t>直接按单据填列</t>
  </si>
  <si>
    <t>公式计算</t>
  </si>
  <si>
    <t>单位名称</t>
  </si>
  <si>
    <t>武汉凯峰瑞市政工程有限公司</t>
  </si>
  <si>
    <t>中国建设银行股份有限公司武汉阳逻电力支行</t>
  </si>
  <si>
    <t>X</t>
  </si>
  <si>
    <t>京贝（武汉）企业管理有限公司</t>
  </si>
  <si>
    <t>武汉弘盛裕泰建设工程有限公司</t>
  </si>
  <si>
    <t>中国建设银行股份有限公司武汉新洲支行</t>
  </si>
  <si>
    <t>武汉黄双喜建筑劳务有限公司</t>
  </si>
  <si>
    <t>武汉联纯环保科技有限公司</t>
  </si>
  <si>
    <t>武汉舜霞舜呈建筑机械租赁有限公司</t>
  </si>
  <si>
    <t>武汉市新洲区李集街彭泗农家土菜馆</t>
  </si>
  <si>
    <t>武汉农村商业银行股份有限公司阳逻经济开发区支行</t>
  </si>
  <si>
    <t>武汉仓为电气有限公司</t>
  </si>
  <si>
    <t>武汉杰优特科技有限公司</t>
  </si>
  <si>
    <t>武汉一豆一品食品有限公司</t>
  </si>
  <si>
    <t>中国农业银行股份有限公司武汉润阳支行</t>
  </si>
  <si>
    <t>武汉市新洲区艳文养殖场</t>
  </si>
  <si>
    <t>武汉新小建筑劳务有限公司</t>
  </si>
  <si>
    <t>武汉农村商业银行股份有限公司新集支行</t>
  </si>
  <si>
    <t>武汉一唯商贸有限公司</t>
  </si>
  <si>
    <t>武汉市新尚瑞冠驾驶员培训有限公司</t>
  </si>
  <si>
    <t>武汉铭秋智能档案管理有限公司</t>
  </si>
  <si>
    <t>武汉艾德沃泵阀有限公司</t>
  </si>
  <si>
    <t>武汉市新洲区海龙文化用品经营部</t>
  </si>
  <si>
    <t>中国建设银行股份有限公司武汉阳逻开发区支行</t>
  </si>
  <si>
    <t>武汉捷瑞通物流有限公司</t>
  </si>
  <si>
    <t>工程劳务</t>
  </si>
  <si>
    <t>企业名称</t>
  </si>
  <si>
    <t>贷款金融机构（贷款银行）</t>
  </si>
  <si>
    <t>贷款放款日</t>
  </si>
  <si>
    <t>利息回单截止日</t>
  </si>
  <si>
    <t>贴息天数＜180天</t>
  </si>
  <si>
    <t>武汉龙丽园食品有限公司</t>
  </si>
  <si>
    <t>武汉农村商业银行股份有限公司仓埠支行</t>
  </si>
  <si>
    <t>只有到12.20的银行交易明细单</t>
  </si>
  <si>
    <t>享受过21年纾困贴息</t>
  </si>
  <si>
    <t>武汉吉吉机械租赁有限公司</t>
  </si>
  <si>
    <t>武汉农村商业银行股份有限公司邾城支行</t>
  </si>
  <si>
    <t>还款明细单无银行盖章，征信中心征信报告</t>
  </si>
  <si>
    <t>湖北奔昂建设工程有限公司</t>
  </si>
  <si>
    <t>缺结息单</t>
  </si>
  <si>
    <t>武汉九州安龙建筑工程有限公司</t>
  </si>
  <si>
    <t>中国建设银行股份有限公司武汉白沙洲支行</t>
  </si>
  <si>
    <t>已补充完整</t>
  </si>
  <si>
    <t>湖北瑞美时建筑工程有限公司</t>
  </si>
  <si>
    <t>中国建设银行股份有限公司武汉衡州支行</t>
  </si>
  <si>
    <t>缺放款单</t>
  </si>
  <si>
    <t>武汉市新洲区书晴日用品商店</t>
  </si>
  <si>
    <t>缺贷款合同</t>
  </si>
  <si>
    <t>武汉市新洲区国华建材店</t>
  </si>
  <si>
    <t>缺贷款合同、征信报告</t>
  </si>
  <si>
    <t>武汉市王屋富双种植专业合作社</t>
  </si>
  <si>
    <t>武汉金晨阳建筑劳务有限公司</t>
  </si>
  <si>
    <t>武汉军诺建筑工程有限公司</t>
  </si>
  <si>
    <t>只有放款单</t>
  </si>
  <si>
    <t>武汉众合智业劳务有限责任公司</t>
  </si>
  <si>
    <t>只有放款单、征信报告</t>
  </si>
  <si>
    <t>武汉市新洲区盛昶科技经营部</t>
  </si>
  <si>
    <t>中国建设银行股份有限公司武汉盘龙支行</t>
  </si>
  <si>
    <t>缺贷款合同、放款单、结息单、征信报告</t>
  </si>
  <si>
    <t>武汉鑫祥旺实业有限责任公司</t>
  </si>
  <si>
    <t>中国建设银行股份有限公司武汉省直支行</t>
  </si>
  <si>
    <t>所有文件损坏无法打开</t>
  </si>
  <si>
    <t>武汉雨田森物流有限公司</t>
  </si>
  <si>
    <t>中国建设银行股份有限公司武汉祥和支行</t>
  </si>
  <si>
    <t>提供的是2023年贷款合同，缺放款单、结息单、征信报告</t>
  </si>
  <si>
    <t>武汉即时清有害生物综合防治有限公司</t>
  </si>
  <si>
    <t>无</t>
  </si>
  <si>
    <t>资料只有放款单</t>
  </si>
  <si>
    <t>湖北特晟建设工程有限公司</t>
  </si>
  <si>
    <t>缺7-8月利息单，有提前还款还是降息？</t>
  </si>
  <si>
    <t>武汉市新洲区潘娜富友百货经营部</t>
  </si>
  <si>
    <t>缺合同</t>
  </si>
  <si>
    <t>武汉植德三合汽车销售有限公司</t>
  </si>
  <si>
    <t>武汉荆棘生建筑劳务有限公司</t>
  </si>
  <si>
    <t>贷款合同压缩包打不开要密码</t>
  </si>
  <si>
    <t>武汉市新洲区鹏大工程机械设备租赁经营部</t>
  </si>
  <si>
    <t xml:space="preserve"> </t>
  </si>
  <si>
    <t>多笔随借随贷，提供网银系统明细截图或完整借还本金回单</t>
  </si>
  <si>
    <t>多笔随借随还，提供网银系统明细截图</t>
  </si>
  <si>
    <t>缺26万借据利息回单、贷款合同、征信报告</t>
  </si>
  <si>
    <t>武汉市新洲区金汇超市</t>
  </si>
  <si>
    <t>中国建设银行股份有限公司武汉阳逻东风路支行</t>
  </si>
  <si>
    <t>附的借据是4.1日25万，利息金额是20万，缺20万借据</t>
  </si>
  <si>
    <t>武汉赫鼎建设工程有限公司</t>
  </si>
  <si>
    <t>缺征信报告</t>
  </si>
  <si>
    <t>武汉达米安商贸有限公司</t>
  </si>
  <si>
    <t>武汉大匠世家装饰装修工程有限责任公司</t>
  </si>
  <si>
    <t>湖北新广劳务有限公司</t>
  </si>
  <si>
    <t>有多笔提前还款，提供网银明细</t>
  </si>
  <si>
    <t>武汉曙光长青农业发展有限公司</t>
  </si>
  <si>
    <t>无资料</t>
  </si>
  <si>
    <t>有提前还款？缺征信报告、单位申报资料</t>
  </si>
  <si>
    <t>武汉市新洲区保明装卸队</t>
  </si>
  <si>
    <t>武汉铭佳豪商贸有限公司</t>
  </si>
  <si>
    <t>缺企业申报资料</t>
  </si>
  <si>
    <t>武汉市新洲区敏敏美容店</t>
  </si>
  <si>
    <t>是否有提前还本？结息单不对</t>
  </si>
  <si>
    <t>武汉生之达物流有限公司</t>
  </si>
  <si>
    <t>中国建设银行股份有限公司武汉邾城支行</t>
  </si>
  <si>
    <t>武汉市新洲区鑫豹副食店</t>
  </si>
  <si>
    <t>缺所有资料</t>
  </si>
  <si>
    <t>武汉有壹家果园商贸有限公司</t>
  </si>
  <si>
    <t>武汉市新洲区芳华建材经营部</t>
  </si>
  <si>
    <t>武汉青丰达劳务有限公司</t>
  </si>
  <si>
    <t>中国农业银行股份有限公司武汉后湖大道支行</t>
  </si>
  <si>
    <t>缺申报表银行盖章</t>
  </si>
  <si>
    <t>武汉凯疆拓智能科技有限公司</t>
  </si>
  <si>
    <t>中国农业银行股份有限公司武汉新洲支行</t>
  </si>
  <si>
    <t>武汉市友印机械化施工工程有限公司</t>
  </si>
  <si>
    <t>武汉宝晟达建筑劳务有限公司</t>
  </si>
  <si>
    <t>武汉信恒源达科技有限公司</t>
  </si>
  <si>
    <t>湖北一泰天工劳务有限公司</t>
  </si>
  <si>
    <t>武汉盛胜喜建筑劳务有限公司</t>
  </si>
  <si>
    <t>补充后缺结息单、利息单</t>
  </si>
  <si>
    <t>御科智慧建设工程（武汉）有限公司</t>
  </si>
  <si>
    <t>中国银行股份有限公司武汉汉阳支行</t>
  </si>
  <si>
    <t>缺借据、利息单、征信报告、申报表、授权</t>
  </si>
  <si>
    <t>武汉阳逻科亮水处理有限公司</t>
  </si>
  <si>
    <t>中国邮政储蓄银行股份有限公司武汉市分行</t>
  </si>
  <si>
    <t>只有9月1个月的结息单，缺完整结息单</t>
  </si>
  <si>
    <t>武汉冯岗五云种植专业合作社</t>
  </si>
  <si>
    <t>汉口银行股份有限公司阳逻开发区支行</t>
  </si>
  <si>
    <t>缺贷款合同、征信中心征信报告、放款单、结息单</t>
  </si>
  <si>
    <t>武汉叶开泰康之佳大药房有限公司</t>
  </si>
  <si>
    <t>华夏银行股份有限公司武汉汉正街支行</t>
  </si>
  <si>
    <t>湖北瑞祥盛水利水电工程有限公司</t>
  </si>
  <si>
    <t>中国工商银行股份有限公司武汉武昌支行</t>
  </si>
  <si>
    <t>武汉华夏精冲技术有限公司</t>
  </si>
  <si>
    <t>交通银行股份有限公司武汉江岸支行</t>
  </si>
  <si>
    <t>申请表银行未盖章、缺放款单、结息单</t>
  </si>
  <si>
    <t>缺资料</t>
  </si>
  <si>
    <t>武汉缘聚达劳务分包有限公司</t>
  </si>
  <si>
    <t>可贴到2.19日，结息单只到1.21</t>
  </si>
  <si>
    <t>武汉泰周商贸有限公司</t>
  </si>
  <si>
    <t>结息单只到1.21</t>
  </si>
  <si>
    <t>武汉尚厦建设发展有限公司</t>
  </si>
  <si>
    <t>申请表银行未盖章</t>
  </si>
  <si>
    <t>武汉倾力建设有限公司</t>
  </si>
  <si>
    <t>中国建设银行股份有限公司武汉亚贸支行</t>
  </si>
  <si>
    <t>湖北正能工贸有限公司</t>
  </si>
  <si>
    <t>武汉鑫宇玺瑞商贸有限公司</t>
  </si>
  <si>
    <t>武汉欣诚开建筑劳务有限公司</t>
  </si>
  <si>
    <t>武汉农村商业银行股份有限公司汪集支行</t>
  </si>
  <si>
    <t>申报表银行未盖章、无征信授权书、征信无水印版银行未盖章、同一天两笔放款补充具体时间证明</t>
  </si>
  <si>
    <t>武汉绿港生态种养殖专业合作社</t>
  </si>
  <si>
    <t>武汉农村商业银行股份有限公司新洲支行</t>
  </si>
  <si>
    <t>7.13还本100万</t>
  </si>
  <si>
    <t>武汉市新洲区凯盛数码照相馆</t>
  </si>
  <si>
    <t>湖北强特商贸有限公司</t>
  </si>
  <si>
    <t>武汉农村商业银行股份有限公司东方丽锦支行</t>
  </si>
  <si>
    <t>武汉旭源铂轩建材有限公司</t>
  </si>
  <si>
    <t>武汉鑫昌达建筑工程有限公司</t>
  </si>
  <si>
    <t>结息单只到1.20</t>
  </si>
  <si>
    <t>同一天三笔放款补充具体时间证明</t>
  </si>
  <si>
    <t>10.31放款80万，11月11放款20万</t>
  </si>
  <si>
    <t>武汉市新洲区利华建材经营部</t>
  </si>
  <si>
    <t>还款明细单无银行盖章</t>
  </si>
  <si>
    <t>申报表银行未盖章、无征信授权书、征信无水印版银行未盖章、自制的结息明细银行未盖章</t>
  </si>
  <si>
    <t>随借随还，缺银行盖章回单、贷款合同、征信报告</t>
  </si>
  <si>
    <t>武汉市新洲区姜建军树木种植场</t>
  </si>
  <si>
    <t>申请表银行未盖章、缺征信报告</t>
  </si>
  <si>
    <t>缺贷款合同、放款单、结息单</t>
  </si>
  <si>
    <t>申报单无银行盖章、无水印版本征信无银行盖章</t>
  </si>
  <si>
    <t>武汉中佑圆竣劳务有限公司</t>
  </si>
  <si>
    <t>武汉市新洲区汉英水产店</t>
  </si>
  <si>
    <t>武汉威悦通建筑工程有限公司</t>
  </si>
  <si>
    <t>武汉市宏岗停车场</t>
  </si>
  <si>
    <t>武汉市新洲区车保鑫汽车配件经营部</t>
  </si>
  <si>
    <t>武汉农村商业银行股份有限公司辛冲支行</t>
  </si>
  <si>
    <t>申报表银行未盖章、无征信授权书、征信无水印版银行未盖章</t>
  </si>
  <si>
    <t>武汉市起源机械租赁有限公司</t>
  </si>
  <si>
    <t>武汉沁睿景程建筑劳务有限公司</t>
  </si>
  <si>
    <t>2023年贷款合同，缺放款单、结息单、征信报告</t>
  </si>
  <si>
    <t>10.20放款50万、11.14放款50万</t>
  </si>
  <si>
    <t>申报表银行未盖章、无征信授权书、征信无水印版银行未盖章、同一天两笔放款补充具体时间证明、缺结息单</t>
  </si>
  <si>
    <t>武汉市新洲区程利萍种禽场</t>
  </si>
  <si>
    <t>中国建设银行股份有限公司武汉卓刀泉支行</t>
  </si>
  <si>
    <t>缺单位资料、申报表</t>
  </si>
  <si>
    <t>有多笔提前还款，结息单不全</t>
  </si>
  <si>
    <t>武汉市新洲区奇米克蛋糕店</t>
  </si>
  <si>
    <t>武汉勤启建材有限公司</t>
  </si>
  <si>
    <t>恒丰银行股份有限公司武汉分行</t>
  </si>
  <si>
    <t>购厂房，等额本息还款</t>
  </si>
  <si>
    <t>武汉祥恺再生资源有限公司</t>
  </si>
  <si>
    <t>武汉市新洲区旺销渔业专业合作社</t>
  </si>
  <si>
    <t>武汉市韶华园林绿化有限公司</t>
  </si>
  <si>
    <t>武汉市新洲区胡晶便利店</t>
  </si>
  <si>
    <t>多笔借贷，个体户可50万180天息</t>
  </si>
  <si>
    <t>武汉中怡诚建筑劳务有限公司</t>
  </si>
  <si>
    <t>武汉宏维顺康中医诊所有限公司</t>
  </si>
  <si>
    <t>武汉农村商业银行股份有限公司李集支行</t>
  </si>
  <si>
    <t>武汉市新洲区徐兰英奶茶店</t>
  </si>
  <si>
    <t>结息单只到12.20</t>
  </si>
  <si>
    <t>武汉竹贝商贸有限公司</t>
  </si>
  <si>
    <t>武汉市力盛达建筑劳务有限公司</t>
  </si>
  <si>
    <t>武汉楚存建筑工程有限公司</t>
  </si>
  <si>
    <t>武汉玖超春建筑劳务有限公司</t>
  </si>
  <si>
    <t>申报单无银行盖章</t>
  </si>
  <si>
    <t>武汉娲石港务有限公司</t>
  </si>
  <si>
    <t>武汉华捷双联建筑材料有限公司</t>
  </si>
  <si>
    <t>湖北瑞霞镁建筑有限公司</t>
  </si>
  <si>
    <t>武汉市青青苗生态农业科技发展有限责任公司</t>
  </si>
  <si>
    <t>武汉和瑞东庆商贸发展有限公司</t>
  </si>
  <si>
    <t>武汉市新洲区周琼水产养殖场</t>
  </si>
  <si>
    <t>武汉农村商业银行股份有限公司周铺支行</t>
  </si>
  <si>
    <t>武汉兴昌豪扬建筑工程有限公司</t>
  </si>
  <si>
    <t>武汉豪杰俊通建筑工程有限公司</t>
  </si>
  <si>
    <t>武汉明发凯拓生态农业有限公司</t>
  </si>
  <si>
    <t>资料已补齐</t>
  </si>
  <si>
    <t>武汉时尚康丽妍健康咨询有限公司</t>
  </si>
  <si>
    <t>武汉市新洲区火金牛肉店</t>
  </si>
  <si>
    <t>缺7-8月利息单，有提前还款还是降息</t>
  </si>
  <si>
    <t>湖北倍思鑫建建设工程有限公司</t>
  </si>
  <si>
    <t>武汉梓赞楷商贸有限公司</t>
  </si>
  <si>
    <t>武汉惠兴达通信工程有限公司</t>
  </si>
  <si>
    <t>武汉海之本设备销售有限公司</t>
  </si>
  <si>
    <t>有提前还款，结息单只到12.21，缺征信、单位资料</t>
  </si>
  <si>
    <t>武汉市新洲区兴农丰家庭农场</t>
  </si>
  <si>
    <t>武汉盛泽苑种植专业合作社</t>
  </si>
  <si>
    <t>武汉农村商业银行股份有限公司车站支行</t>
  </si>
  <si>
    <t>湖北顺喆建设工程有限公司</t>
  </si>
  <si>
    <t>武汉农村商业银行股份有限公司双柳支行</t>
  </si>
  <si>
    <t>湖北百平工程技术有限公司</t>
  </si>
  <si>
    <t>中国农业银行股份有限公司武汉邾城支行</t>
  </si>
  <si>
    <t>贷款合同要密码</t>
  </si>
  <si>
    <t>湖北旗华商贸有限公司</t>
  </si>
  <si>
    <t>武汉恒昌盛米业有限公司</t>
  </si>
  <si>
    <t>武汉农村商业银行股份有限公司潘塘支行</t>
  </si>
  <si>
    <t>缺申请表、缺征信报告</t>
  </si>
  <si>
    <t>武汉市新洲区通力建材店</t>
  </si>
  <si>
    <t>武汉林恒平建筑工程有限公司</t>
  </si>
  <si>
    <t>招商银行股份有限公司武汉岳家嘴支行</t>
  </si>
  <si>
    <t>武汉市新洲区婉妍服装经营部</t>
  </si>
  <si>
    <t>中国光大银行股份有限公司武汉黄鹤楼支行</t>
  </si>
  <si>
    <t>武汉至德物业服务有限公司</t>
  </si>
  <si>
    <t>武汉仟柏顺木业有限公司</t>
  </si>
  <si>
    <t>武汉平星家园劳务有限公司</t>
  </si>
  <si>
    <t>武汉农村商业银行股份有限公司江岸支行</t>
  </si>
  <si>
    <t>武汉奕锦霖劳务有限公司</t>
  </si>
  <si>
    <t>武汉容冠再生资源回收有限公司</t>
  </si>
  <si>
    <t>武汉沛伟建设工程有限公司</t>
  </si>
  <si>
    <t>武汉市新洲区雏燕艺术装饰经营部</t>
  </si>
  <si>
    <t>武汉市新洲区潘元建材经营部</t>
  </si>
  <si>
    <t>武汉金腾丽峰市政工程有限公司</t>
  </si>
  <si>
    <t>武汉市新洲区砂锅居私房菜馆</t>
  </si>
  <si>
    <t>多笔随借随贷，提供系统明细截图或完整借还本金回单</t>
  </si>
  <si>
    <t>缺结息单、同一天两笔放款补充具体时间证明</t>
  </si>
  <si>
    <t>武汉鑫顺程建筑安装有限公司</t>
  </si>
  <si>
    <t>武汉望锦建筑工程有限公司</t>
  </si>
  <si>
    <t>武汉市艾斯科建材经营部</t>
  </si>
  <si>
    <t>中国光大银行股份有限公司武汉首义社区支行</t>
  </si>
  <si>
    <t>武汉市柴茂市政工程有限公司</t>
  </si>
  <si>
    <t>附的借据是4.1日25万，利息金额是20万</t>
  </si>
  <si>
    <t>武汉市华运达市政工程队</t>
  </si>
  <si>
    <t>9月20日还本5千</t>
  </si>
  <si>
    <t>武汉市新洲区益农益民农资经营部</t>
  </si>
  <si>
    <t>招商银行股份有限公司武汉汉正街支行</t>
  </si>
  <si>
    <t>等额本息还款</t>
  </si>
  <si>
    <t>湖北维德义建设有限公司</t>
  </si>
  <si>
    <t>结息单到23.3.21日22.12.20还本20万</t>
  </si>
  <si>
    <t>武汉春圣运输有限公司</t>
  </si>
  <si>
    <t>缺贷款报告</t>
  </si>
  <si>
    <t>武汉市新洲区陈氏渔需品店</t>
  </si>
  <si>
    <t>只有9.21结息单，缺每个月结息单</t>
  </si>
  <si>
    <t>武汉得志顺建筑劳务有限公司</t>
  </si>
  <si>
    <t>武汉市新洲区张金南建材经营部</t>
  </si>
  <si>
    <t>中国建设银行股份有限公司武汉双凤支行</t>
  </si>
  <si>
    <t>新疆兵团（湖北）建设工程有限公司</t>
  </si>
  <si>
    <t>中国银行股份有限公司武汉江岸支行</t>
  </si>
  <si>
    <t>结息明细只到12.21</t>
  </si>
  <si>
    <t>武汉市新洲区灵琳副食店</t>
  </si>
  <si>
    <t>缺贷款合同、征信报告，贷款回单到23年无8、9月回单</t>
  </si>
  <si>
    <t>武汉市新洲区陈亮蛋鸡养殖场</t>
  </si>
  <si>
    <t>湖北科鼎华建筑工程有限公司</t>
  </si>
  <si>
    <t>中国农业银行股份有限公司武汉文昌支行</t>
  </si>
  <si>
    <t>贴息申请资料（营业执照、法人身份证、征信授权书、企业及法人征信）文件打不开、缺征信报告</t>
  </si>
  <si>
    <t>武汉沐创源建筑机械工程有限责任公司</t>
  </si>
  <si>
    <t>武汉中凯智能劳务有限公司</t>
  </si>
  <si>
    <t>中国建设银行股份有限公司武汉鹏飞支行</t>
  </si>
  <si>
    <t>武汉天奕兴业建设有限公司</t>
  </si>
  <si>
    <t>武汉市新洲区春娥水产养殖场</t>
  </si>
  <si>
    <t>结息单到12.20日112天息</t>
  </si>
  <si>
    <t>武汉雷强贸易有限公司</t>
  </si>
  <si>
    <t>武汉市新洲区施浩机电设备修理部</t>
  </si>
  <si>
    <t>武汉市新洲区金龙凤养殖专业合作社</t>
  </si>
  <si>
    <t>武汉志峰威商贸有限公司</t>
  </si>
  <si>
    <t>中国建设银行股份有限公司武汉佳园支行</t>
  </si>
  <si>
    <t>缺借据、利息单、征信报告、征信授权、贴息申报表</t>
  </si>
  <si>
    <t>武汉利跃腾市政工程有限公司</t>
  </si>
  <si>
    <t>湖北昌忆鑫建设有限公司</t>
  </si>
  <si>
    <t>武汉兴贯义木业有限公司</t>
  </si>
  <si>
    <t>武汉市银治华土石方工程有限公司</t>
  </si>
  <si>
    <t>申报表银行未盖章、无征信授权书、征信无水印版银行未盖章、同一天三笔放款补充具体时间证明</t>
  </si>
  <si>
    <t>武汉赞军商贸有限公司</t>
  </si>
  <si>
    <t>武汉七叶枫木业有限公司</t>
  </si>
  <si>
    <t>湖北双誉鑫建筑工程有限公司</t>
  </si>
  <si>
    <t>9.20还本5千，12.20还本5千</t>
  </si>
  <si>
    <t>武汉市新洲区安和顺建材经营部</t>
  </si>
  <si>
    <t>6.30还本2万</t>
  </si>
  <si>
    <t>武汉燕曦堂餐饮管理有限公司</t>
  </si>
  <si>
    <t>武汉多普德科技有限公司</t>
  </si>
  <si>
    <t>缺企业资料</t>
  </si>
  <si>
    <t>缺申报单</t>
  </si>
  <si>
    <t>武汉市新洲区王金菊建材店</t>
  </si>
  <si>
    <t>武汉市新汪水产养殖专业合作社</t>
  </si>
  <si>
    <t>武汉市新洲区生华酒经营部</t>
  </si>
  <si>
    <t>武汉市昌顺禽业养殖有限公司</t>
  </si>
  <si>
    <t>武汉欣科园园林绿化有限公司</t>
  </si>
  <si>
    <t>武汉康之春生态农业园林有限公司</t>
  </si>
  <si>
    <t>武汉达诚源建材有限公司</t>
  </si>
  <si>
    <t>武汉梦林森再生物资回收有限公司</t>
  </si>
  <si>
    <t>武汉鑫春锭安溢劳务有限公司</t>
  </si>
  <si>
    <t>湖北涛和劳务有限公司</t>
  </si>
  <si>
    <t>中国建设银行股份有限公司武汉沿港路支行</t>
  </si>
  <si>
    <t>武汉市一二三橡塑实业有限公司</t>
  </si>
  <si>
    <t>武汉市新洲区旺明食品经营部</t>
  </si>
  <si>
    <t>武汉新鑫程商贸有限公司</t>
  </si>
  <si>
    <t>武汉农村商业银行股份有限公司辛溪支行</t>
  </si>
  <si>
    <t>武汉市钢园种养殖专业合作社</t>
  </si>
  <si>
    <t>湖北新浙农业科技发展有限公司</t>
  </si>
  <si>
    <t>武汉正红康食品有限公司</t>
  </si>
  <si>
    <t>资料为武汉市新洲区苏建英米面店</t>
  </si>
  <si>
    <t>武汉宏轶洲建设有限公司</t>
  </si>
  <si>
    <t>武汉国佑安顺劳务有限公司</t>
  </si>
  <si>
    <t>武汉森泓园林绿化工程有限公司</t>
  </si>
  <si>
    <t>同一天两笔放款补充具体时间证明</t>
  </si>
  <si>
    <t>武汉市黄贡米业有限公司</t>
  </si>
  <si>
    <t>武汉土圭硅建筑装饰工程有限公司</t>
  </si>
  <si>
    <t>阳逻中心（武汉市新洲）农贸市场管理有限公司</t>
  </si>
  <si>
    <t>武汉梵普方物建筑装饰工程有限公司</t>
  </si>
  <si>
    <t>同一天两笔100+1126900，前后时间证明</t>
  </si>
  <si>
    <t>武汉启鸿凯建筑劳务有限公司</t>
  </si>
  <si>
    <t>多笔随借随还</t>
  </si>
  <si>
    <t>武汉市新洲区苏建英米面店</t>
  </si>
  <si>
    <t>武汉博丰诺水产养殖专业合作社</t>
  </si>
  <si>
    <t>武汉市新洲区杜润华建材经营部</t>
  </si>
  <si>
    <t>武汉市新洲区张蓉服装店</t>
  </si>
  <si>
    <t>武汉市新洲区赵慧芝装饰经营部</t>
  </si>
  <si>
    <t>武汉农村商业银行股份有限公司大埠支行</t>
  </si>
  <si>
    <t>武汉天牧鹏成智能装备有限公司</t>
  </si>
  <si>
    <t>湖北玖全商贸有限公司</t>
  </si>
  <si>
    <t>浙商银行股份有限公司武汉分行</t>
  </si>
  <si>
    <t>文件损坏无法打开</t>
  </si>
  <si>
    <t>科技创新和碳减排支持工具等贷款贴息23年利息不贴</t>
  </si>
  <si>
    <t>武汉市新洲区建高盛建材经营部</t>
  </si>
  <si>
    <t>武汉市邢榨益农土地股份专业合作社</t>
  </si>
  <si>
    <t>武汉市新洲区张雄五金水暖经营部</t>
  </si>
  <si>
    <t>武汉和浩一商贸有限公司</t>
  </si>
  <si>
    <t>武汉华泽畅飞建筑工程有限公司</t>
  </si>
  <si>
    <t>武汉秦天生态农业有限公司</t>
  </si>
  <si>
    <t>武汉市新洲区杨斌建材经营部</t>
  </si>
  <si>
    <t>武汉市新洲区河口青青种植专业合作社</t>
  </si>
  <si>
    <t>湖北霸辉建设有限公司</t>
  </si>
  <si>
    <t>已补资料、还缺放款单、结息单</t>
  </si>
  <si>
    <t>武汉锦佳纺织有限公司</t>
  </si>
  <si>
    <t>武汉乾康新医疗器械有限公司</t>
  </si>
  <si>
    <t>武汉顺诚丰劳务有限公司</t>
  </si>
  <si>
    <t>湖北亿宝科建设工程有限公司</t>
  </si>
  <si>
    <t>武汉朝明种植专业合作社</t>
  </si>
  <si>
    <t>武汉华通联合科技有限公司</t>
  </si>
  <si>
    <t>武汉誉悦昭建筑劳务有限公司</t>
  </si>
  <si>
    <t>武汉市新洲区鸣瑞建材店</t>
  </si>
  <si>
    <t>武汉永凤诚信水泥制品厂</t>
  </si>
  <si>
    <t>湖北恒威慧鑫劳务有限公司</t>
  </si>
  <si>
    <t>武汉市新洲区新阳鲁氏餐饮店</t>
  </si>
  <si>
    <t>武汉市新洲区艾仕嘉宾馆</t>
  </si>
  <si>
    <t>湖北鄂州农村商业银行股份有限公司红莲湖开发区支行</t>
  </si>
  <si>
    <t>申报表为复印件扫描、征信无水印版银行未盖章</t>
  </si>
  <si>
    <t>补充</t>
  </si>
  <si>
    <t>商85487390</t>
  </si>
  <si>
    <t>科技创新和碳减排支持工具等贷款贴息</t>
  </si>
  <si>
    <t>shangzn@benk.c</t>
  </si>
  <si>
    <t>提供的网银系统截图明细需银行盖章或每月结息单</t>
  </si>
  <si>
    <t>已补</t>
  </si>
  <si>
    <t>缺借据、利息单、征信报告、征信授权、贴息申报表、合同无签字</t>
  </si>
  <si>
    <t>10.10借结息明细只到12.21，可以补23年1-4月结息单</t>
  </si>
  <si>
    <t>武汉旭材建设工程有限公司</t>
  </si>
  <si>
    <t>缺银行提供所有资料</t>
  </si>
  <si>
    <t>缺单位资料、合同、放款单、结息单、征信报告</t>
  </si>
  <si>
    <t>缺单位资料、放款单、结息单</t>
  </si>
  <si>
    <t>补充了合同、征信报告</t>
  </si>
  <si>
    <t>缺单位资料、放款单、结息单、征信报告</t>
  </si>
  <si>
    <t>补充了合同</t>
  </si>
  <si>
    <t>缺放款单、结息单</t>
  </si>
  <si>
    <t>缺2023年3月、4月结息单</t>
  </si>
  <si>
    <t>武汉展超和劳务有限公司</t>
  </si>
  <si>
    <t>中国农业银行股份有限公司武汉旧街支行</t>
  </si>
  <si>
    <t>缺合同、放款单、结息单、征信报告、申请表银行盖章</t>
  </si>
  <si>
    <t>中行武汉分行</t>
  </si>
  <si>
    <t>周智超</t>
  </si>
  <si>
    <t>熊毅</t>
  </si>
  <si>
    <t>普惠金融部</t>
  </si>
  <si>
    <t>027-88608225</t>
  </si>
  <si>
    <t>华夏银行武汉分行</t>
  </si>
  <si>
    <t>普惠部
公司部</t>
  </si>
  <si>
    <t>熊丹
罗华启</t>
  </si>
  <si>
    <t>87265268
87265261</t>
  </si>
  <si>
    <t>13971560151
18086104207</t>
  </si>
  <si>
    <t>邮储银行武汉市分行</t>
  </si>
  <si>
    <t>普惠部</t>
  </si>
  <si>
    <t>殷博闻</t>
  </si>
  <si>
    <t>武汉农村商业银行</t>
  </si>
  <si>
    <t>公司部
零售部</t>
  </si>
  <si>
    <t>陈昕
秦亮</t>
  </si>
  <si>
    <t>85497342
85497001</t>
  </si>
  <si>
    <t>邹皓18507159191</t>
  </si>
  <si>
    <t>邹皓</t>
  </si>
  <si>
    <t>交通银行</t>
  </si>
  <si>
    <t>科技创新再贷款</t>
  </si>
  <si>
    <t>商智娜85487390</t>
  </si>
  <si>
    <t>武汉市新洲区2022年度省级稳市场贴息明细表</t>
  </si>
  <si>
    <t>应享受政策类别</t>
  </si>
  <si>
    <t>企业统一社会信用代码</t>
  </si>
  <si>
    <t>贴息金额（元）</t>
  </si>
  <si>
    <t>91420117574926910N</t>
  </si>
  <si>
    <t>企业类型</t>
  </si>
  <si>
    <t>事务所审核情况</t>
  </si>
  <si>
    <t>小微企业</t>
  </si>
  <si>
    <t>个体工商户</t>
  </si>
  <si>
    <t>中型企业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</si>
</sst>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000%"/>
  </numFmts>
  <fonts count="40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华文中宋"/>
      <charset val="134"/>
    </font>
    <font>
      <b/>
      <sz val="14"/>
      <color indexed="8"/>
      <name val="宋体"/>
      <charset val="134"/>
    </font>
    <font>
      <sz val="11"/>
      <color theme="1"/>
      <name val="华文中宋"/>
      <charset val="134"/>
    </font>
    <font>
      <b/>
      <sz val="12"/>
      <name val="宋体"/>
      <charset val="1"/>
    </font>
    <font>
      <sz val="12"/>
      <name val="宋体"/>
      <charset val="1"/>
    </font>
    <font>
      <sz val="11"/>
      <color rgb="FF000000"/>
      <name val="华文中宋"/>
      <charset val="134"/>
    </font>
    <font>
      <sz val="11"/>
      <color indexed="8"/>
      <name val="华文中宋"/>
      <charset val="134"/>
    </font>
    <font>
      <sz val="11.25"/>
      <color rgb="FF000000"/>
      <name val="Segoe UI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  <scheme val="minor"/>
    </font>
    <font>
      <b/>
      <sz val="11"/>
      <color indexed="8"/>
      <name val="宋体"/>
      <charset val="134"/>
    </font>
    <font>
      <sz val="12"/>
      <color rgb="FFFF0000"/>
      <name val="宋体"/>
      <charset val="1"/>
    </font>
    <font>
      <b/>
      <sz val="11"/>
      <color theme="1"/>
      <name val="宋体"/>
      <charset val="134"/>
      <scheme val="minor"/>
    </font>
    <font>
      <sz val="11"/>
      <name val="宋体"/>
      <charset val="1"/>
    </font>
    <font>
      <sz val="11.5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9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4" fillId="0" borderId="0" xfId="6">
      <alignment vertical="center"/>
    </xf>
    <xf numFmtId="0" fontId="0" fillId="0" borderId="2" xfId="0" applyFill="1" applyBorder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10" fillId="0" borderId="2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10" fillId="0" borderId="2" xfId="0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77" fontId="10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horizontal="center" vertical="center"/>
    </xf>
    <xf numFmtId="176" fontId="0" fillId="5" borderId="2" xfId="0" applyNumberFormat="1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177" fontId="0" fillId="3" borderId="2" xfId="0" applyNumberFormat="1" applyFont="1" applyFill="1" applyBorder="1" applyAlignment="1">
      <alignment horizontal="center" vertical="center"/>
    </xf>
    <xf numFmtId="177" fontId="18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8" fontId="0" fillId="0" borderId="2" xfId="0" applyNumberFormat="1" applyFill="1" applyBorder="1">
      <alignment vertical="center"/>
    </xf>
    <xf numFmtId="177" fontId="2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hangzn@benk.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8"/>
  <sheetViews>
    <sheetView zoomScale="85" zoomScaleNormal="85" topLeftCell="A78" workbookViewId="0">
      <selection activeCell="D139" sqref="D139"/>
    </sheetView>
  </sheetViews>
  <sheetFormatPr defaultColWidth="9" defaultRowHeight="13.5"/>
  <cols>
    <col min="2" max="2" width="25.625" customWidth="1"/>
    <col min="3" max="3" width="15.1083333333333" customWidth="1"/>
    <col min="4" max="4" width="16.1083333333333" customWidth="1"/>
    <col min="5" max="5" width="16.8916666666667" customWidth="1"/>
    <col min="6" max="6" width="15.4416666666667" customWidth="1"/>
    <col min="7" max="7" width="15.4416666666667" style="65" customWidth="1"/>
    <col min="8" max="8" width="12.1083333333333" customWidth="1"/>
    <col min="9" max="9" width="9" customWidth="1"/>
    <col min="10" max="10" width="11.225" customWidth="1"/>
    <col min="11" max="12" width="15.4416666666667" customWidth="1"/>
    <col min="13" max="13" width="16.2583333333333" style="1" customWidth="1"/>
    <col min="14" max="14" width="15.4416666666667" customWidth="1"/>
    <col min="16" max="16" width="12.625"/>
  </cols>
  <sheetData>
    <row r="1" spans="1:14">
      <c r="A1" s="82" t="s">
        <v>0</v>
      </c>
      <c r="B1" s="82" t="s">
        <v>1</v>
      </c>
      <c r="C1" s="82" t="s">
        <v>2</v>
      </c>
      <c r="D1" s="83" t="s">
        <v>3</v>
      </c>
      <c r="E1" s="83" t="s">
        <v>4</v>
      </c>
      <c r="F1" s="84" t="s">
        <v>5</v>
      </c>
      <c r="G1" s="82" t="s">
        <v>6</v>
      </c>
      <c r="H1" s="84" t="s">
        <v>7</v>
      </c>
      <c r="I1" s="82" t="s">
        <v>8</v>
      </c>
      <c r="J1" s="82" t="s">
        <v>9</v>
      </c>
      <c r="K1" s="82" t="s">
        <v>10</v>
      </c>
      <c r="L1" s="84" t="s">
        <v>11</v>
      </c>
      <c r="M1" s="93" t="s">
        <v>12</v>
      </c>
      <c r="N1" s="84" t="s">
        <v>13</v>
      </c>
    </row>
    <row r="2" ht="16.5" spans="1:14">
      <c r="A2" s="20">
        <v>1</v>
      </c>
      <c r="B2" s="20"/>
      <c r="C2" s="85"/>
      <c r="D2" s="85"/>
      <c r="E2" s="8"/>
      <c r="F2" s="16"/>
      <c r="G2" s="16"/>
      <c r="H2" s="20">
        <f>DATEDIF(F2,G2,"D")</f>
        <v>0</v>
      </c>
      <c r="I2" s="20"/>
      <c r="J2" s="21"/>
      <c r="K2" s="15"/>
      <c r="L2" s="21"/>
      <c r="M2" s="15">
        <f>E2*(H2+I2)*L2/360</f>
        <v>0</v>
      </c>
      <c r="N2" s="20"/>
    </row>
    <row r="3" spans="1:14">
      <c r="A3" s="86" t="s">
        <v>14</v>
      </c>
      <c r="B3" s="86"/>
      <c r="C3" s="86"/>
      <c r="D3" s="87">
        <f>SUM(D2:D2)</f>
        <v>0</v>
      </c>
      <c r="E3" s="87">
        <f>SUM(E2:E2)</f>
        <v>0</v>
      </c>
      <c r="F3" s="20"/>
      <c r="G3" s="20"/>
      <c r="H3" s="20"/>
      <c r="I3" s="20"/>
      <c r="J3" s="20"/>
      <c r="K3" s="20"/>
      <c r="L3" s="20"/>
      <c r="M3" s="94">
        <f>SUM(M2:M2)</f>
        <v>0</v>
      </c>
      <c r="N3" s="20"/>
    </row>
    <row r="4" ht="30" customHeight="1" spans="2:13">
      <c r="B4" s="88" t="s">
        <v>15</v>
      </c>
      <c r="C4" t="s">
        <v>16</v>
      </c>
      <c r="D4" t="s">
        <v>16</v>
      </c>
      <c r="E4" t="s">
        <v>16</v>
      </c>
      <c r="F4" t="s">
        <v>16</v>
      </c>
      <c r="G4" s="65" t="s">
        <v>16</v>
      </c>
      <c r="H4" t="s">
        <v>17</v>
      </c>
      <c r="J4" t="s">
        <v>16</v>
      </c>
      <c r="K4" t="s">
        <v>16</v>
      </c>
      <c r="M4" s="1" t="s">
        <v>17</v>
      </c>
    </row>
    <row r="9" spans="1:14">
      <c r="A9" s="82" t="s">
        <v>0</v>
      </c>
      <c r="B9" s="82" t="s">
        <v>18</v>
      </c>
      <c r="C9" s="82" t="s">
        <v>2</v>
      </c>
      <c r="D9" s="83" t="s">
        <v>3</v>
      </c>
      <c r="E9" s="83" t="s">
        <v>4</v>
      </c>
      <c r="F9" s="84" t="s">
        <v>5</v>
      </c>
      <c r="G9" s="82" t="s">
        <v>6</v>
      </c>
      <c r="H9" s="84" t="s">
        <v>7</v>
      </c>
      <c r="I9" s="82" t="s">
        <v>8</v>
      </c>
      <c r="J9" s="82" t="s">
        <v>9</v>
      </c>
      <c r="K9" s="82" t="s">
        <v>10</v>
      </c>
      <c r="L9" s="84" t="s">
        <v>11</v>
      </c>
      <c r="M9" s="93" t="s">
        <v>12</v>
      </c>
      <c r="N9" s="84" t="s">
        <v>13</v>
      </c>
    </row>
    <row r="10" ht="16.5" spans="1:14">
      <c r="A10" s="20">
        <v>13</v>
      </c>
      <c r="B10" s="89" t="s">
        <v>19</v>
      </c>
      <c r="C10" s="89" t="s">
        <v>20</v>
      </c>
      <c r="D10" s="85">
        <v>800000</v>
      </c>
      <c r="E10" s="8">
        <f t="shared" ref="E10:E16" si="0">D10</f>
        <v>800000</v>
      </c>
      <c r="F10" s="16">
        <v>44865</v>
      </c>
      <c r="G10" s="16">
        <v>44947</v>
      </c>
      <c r="H10" s="20">
        <f t="shared" ref="H10:H16" si="1">DATEDIF(F10,G10,"D")</f>
        <v>82</v>
      </c>
      <c r="I10" s="20"/>
      <c r="J10" s="21">
        <v>0.0395</v>
      </c>
      <c r="K10" s="15">
        <f t="shared" ref="K10:K16" si="2">D10*(H10+I10)*J10/360</f>
        <v>7197.77777777778</v>
      </c>
      <c r="L10" s="21">
        <v>0.018</v>
      </c>
      <c r="M10" s="15">
        <f t="shared" ref="M10:M16" si="3">E10*(H10+I10)*L10/360</f>
        <v>3280</v>
      </c>
      <c r="N10" s="20"/>
    </row>
    <row r="11" ht="16.5" spans="1:14">
      <c r="A11" s="20"/>
      <c r="B11" s="20"/>
      <c r="C11" s="85"/>
      <c r="D11" s="85">
        <v>200000</v>
      </c>
      <c r="E11" s="8">
        <f t="shared" si="0"/>
        <v>200000</v>
      </c>
      <c r="F11" s="16">
        <v>44876</v>
      </c>
      <c r="G11" s="16">
        <v>44947</v>
      </c>
      <c r="H11" s="20">
        <f t="shared" si="1"/>
        <v>71</v>
      </c>
      <c r="I11" s="20"/>
      <c r="J11" s="21">
        <v>0.0395</v>
      </c>
      <c r="K11" s="15">
        <f t="shared" si="2"/>
        <v>1558.05555555556</v>
      </c>
      <c r="L11" s="21"/>
      <c r="M11" s="15">
        <f t="shared" si="3"/>
        <v>0</v>
      </c>
      <c r="N11" s="20" t="s">
        <v>21</v>
      </c>
    </row>
    <row r="12" spans="1:14">
      <c r="A12" s="86" t="s">
        <v>14</v>
      </c>
      <c r="B12" s="86"/>
      <c r="C12" s="86"/>
      <c r="D12" s="87">
        <f>SUM(D10:D11)</f>
        <v>1000000</v>
      </c>
      <c r="E12" s="87">
        <f>SUM(E10:E11)</f>
        <v>1000000</v>
      </c>
      <c r="F12" s="20"/>
      <c r="G12" s="20"/>
      <c r="H12" s="20">
        <v>82</v>
      </c>
      <c r="I12" s="20"/>
      <c r="J12" s="20"/>
      <c r="K12" s="20"/>
      <c r="L12" s="20"/>
      <c r="M12" s="94">
        <f>SUM(M10:M11)</f>
        <v>3280</v>
      </c>
      <c r="N12" s="20"/>
    </row>
    <row r="14" spans="1:14">
      <c r="A14" s="82" t="s">
        <v>0</v>
      </c>
      <c r="B14" s="82" t="s">
        <v>18</v>
      </c>
      <c r="C14" s="82" t="s">
        <v>2</v>
      </c>
      <c r="D14" s="83" t="s">
        <v>3</v>
      </c>
      <c r="E14" s="83" t="s">
        <v>4</v>
      </c>
      <c r="F14" s="84" t="s">
        <v>5</v>
      </c>
      <c r="G14" s="82" t="s">
        <v>6</v>
      </c>
      <c r="H14" s="84" t="s">
        <v>7</v>
      </c>
      <c r="I14" s="82" t="s">
        <v>8</v>
      </c>
      <c r="J14" s="82" t="s">
        <v>9</v>
      </c>
      <c r="K14" s="82" t="s">
        <v>10</v>
      </c>
      <c r="L14" s="84" t="s">
        <v>11</v>
      </c>
      <c r="M14" s="93" t="s">
        <v>12</v>
      </c>
      <c r="N14" s="84" t="s">
        <v>13</v>
      </c>
    </row>
    <row r="15" ht="16.5" spans="1:14">
      <c r="A15" s="20">
        <v>16</v>
      </c>
      <c r="B15" s="89" t="s">
        <v>22</v>
      </c>
      <c r="C15" s="89" t="s">
        <v>20</v>
      </c>
      <c r="D15" s="85">
        <v>500000</v>
      </c>
      <c r="E15" s="8">
        <f t="shared" si="0"/>
        <v>500000</v>
      </c>
      <c r="F15" s="16">
        <v>44690</v>
      </c>
      <c r="G15" s="16">
        <v>44943</v>
      </c>
      <c r="H15" s="20">
        <f t="shared" si="1"/>
        <v>253</v>
      </c>
      <c r="I15" s="20">
        <v>-73</v>
      </c>
      <c r="J15" s="21">
        <v>0.042</v>
      </c>
      <c r="K15" s="15">
        <f t="shared" si="2"/>
        <v>10500</v>
      </c>
      <c r="L15" s="21">
        <v>0.018</v>
      </c>
      <c r="M15" s="15">
        <f t="shared" si="3"/>
        <v>4500</v>
      </c>
      <c r="N15" s="20"/>
    </row>
    <row r="16" ht="16.5" spans="1:14">
      <c r="A16" s="20"/>
      <c r="B16" s="20"/>
      <c r="C16" s="85"/>
      <c r="D16" s="85">
        <v>260000</v>
      </c>
      <c r="E16" s="8">
        <f t="shared" si="0"/>
        <v>260000</v>
      </c>
      <c r="F16" s="16">
        <v>44707</v>
      </c>
      <c r="G16" s="16">
        <v>44943</v>
      </c>
      <c r="H16" s="20">
        <f t="shared" si="1"/>
        <v>236</v>
      </c>
      <c r="I16" s="20">
        <v>-56</v>
      </c>
      <c r="J16" s="21">
        <v>0.042</v>
      </c>
      <c r="K16" s="15">
        <f t="shared" si="2"/>
        <v>5460</v>
      </c>
      <c r="L16" s="21"/>
      <c r="M16" s="15">
        <f t="shared" si="3"/>
        <v>0</v>
      </c>
      <c r="N16" s="20"/>
    </row>
    <row r="17" spans="1:14">
      <c r="A17" s="86" t="s">
        <v>14</v>
      </c>
      <c r="B17" s="86"/>
      <c r="C17" s="86"/>
      <c r="D17" s="87">
        <f>SUM(D15:D16)</f>
        <v>760000</v>
      </c>
      <c r="E17" s="87">
        <f>SUM(E15:E16)</f>
        <v>760000</v>
      </c>
      <c r="F17" s="20"/>
      <c r="G17" s="20"/>
      <c r="H17" s="20"/>
      <c r="I17" s="20"/>
      <c r="J17" s="20"/>
      <c r="K17" s="20"/>
      <c r="L17" s="20"/>
      <c r="M17" s="94">
        <f>SUM(M15:M16)</f>
        <v>4500</v>
      </c>
      <c r="N17" s="20"/>
    </row>
    <row r="19" spans="1:14">
      <c r="A19" s="82" t="s">
        <v>0</v>
      </c>
      <c r="B19" s="82" t="s">
        <v>18</v>
      </c>
      <c r="C19" s="82" t="s">
        <v>2</v>
      </c>
      <c r="D19" s="83" t="s">
        <v>3</v>
      </c>
      <c r="E19" s="83" t="s">
        <v>4</v>
      </c>
      <c r="F19" s="84" t="s">
        <v>5</v>
      </c>
      <c r="G19" s="82" t="s">
        <v>6</v>
      </c>
      <c r="H19" s="84" t="s">
        <v>7</v>
      </c>
      <c r="I19" s="82" t="s">
        <v>8</v>
      </c>
      <c r="J19" s="82" t="s">
        <v>9</v>
      </c>
      <c r="K19" s="82" t="s">
        <v>10</v>
      </c>
      <c r="L19" s="84" t="s">
        <v>11</v>
      </c>
      <c r="M19" s="93" t="s">
        <v>12</v>
      </c>
      <c r="N19" s="84" t="s">
        <v>13</v>
      </c>
    </row>
    <row r="20" ht="16.5" spans="1:14">
      <c r="A20" s="20">
        <v>23</v>
      </c>
      <c r="B20" s="89" t="s">
        <v>23</v>
      </c>
      <c r="C20" s="89" t="s">
        <v>24</v>
      </c>
      <c r="D20" s="85">
        <v>200000</v>
      </c>
      <c r="E20" s="8">
        <f>D20</f>
        <v>200000</v>
      </c>
      <c r="F20" s="16">
        <v>44590</v>
      </c>
      <c r="G20" s="16">
        <v>44978</v>
      </c>
      <c r="H20" s="20">
        <f>DATEDIF(F20,G20,"D")</f>
        <v>388</v>
      </c>
      <c r="I20" s="20">
        <v>-208</v>
      </c>
      <c r="J20" s="21">
        <v>0.041</v>
      </c>
      <c r="K20" s="15">
        <f>D20*(H20+I20)*J20/360</f>
        <v>4100</v>
      </c>
      <c r="L20" s="21">
        <v>0.018</v>
      </c>
      <c r="M20" s="15">
        <f>E20*(H20+I20)*L20/360</f>
        <v>1800</v>
      </c>
      <c r="N20" s="20"/>
    </row>
    <row r="21" ht="16.5" spans="1:14">
      <c r="A21" s="20"/>
      <c r="B21" s="20"/>
      <c r="C21" s="85"/>
      <c r="D21" s="85">
        <v>50000</v>
      </c>
      <c r="E21" s="8">
        <f>D21</f>
        <v>50000</v>
      </c>
      <c r="F21" s="16">
        <v>44629</v>
      </c>
      <c r="G21" s="16">
        <v>44978</v>
      </c>
      <c r="H21" s="20">
        <f>DATEDIF(F21,G21,"D")</f>
        <v>349</v>
      </c>
      <c r="I21" s="20">
        <v>-169</v>
      </c>
      <c r="J21" s="21">
        <v>0.041</v>
      </c>
      <c r="K21" s="15">
        <f>D21*(H21+I21)*J21/360</f>
        <v>1025</v>
      </c>
      <c r="L21" s="21"/>
      <c r="M21" s="15">
        <f>E21*(H21+I21)*L21/360</f>
        <v>0</v>
      </c>
      <c r="N21" s="20"/>
    </row>
    <row r="22" ht="16.5" spans="1:14">
      <c r="A22" s="20"/>
      <c r="B22" s="20"/>
      <c r="C22" s="85"/>
      <c r="D22" s="85">
        <v>50000</v>
      </c>
      <c r="E22" s="8">
        <f>D22</f>
        <v>50000</v>
      </c>
      <c r="F22" s="16">
        <v>44914</v>
      </c>
      <c r="G22" s="16">
        <v>44978</v>
      </c>
      <c r="H22" s="20">
        <f>DATEDIF(F22,G22,"D")</f>
        <v>64</v>
      </c>
      <c r="I22" s="20"/>
      <c r="J22" s="21">
        <v>0.041</v>
      </c>
      <c r="K22" s="15">
        <f>D22*(H22+I22)*J22/360</f>
        <v>364.444444444444</v>
      </c>
      <c r="L22" s="21"/>
      <c r="M22" s="15">
        <f>E22*(H22+I22)*L22/360</f>
        <v>0</v>
      </c>
      <c r="N22" s="20"/>
    </row>
    <row r="23" spans="1:14">
      <c r="A23" s="86" t="s">
        <v>14</v>
      </c>
      <c r="B23" s="86"/>
      <c r="C23" s="86"/>
      <c r="D23" s="87">
        <f>SUM(D20:D22)</f>
        <v>300000</v>
      </c>
      <c r="E23" s="87">
        <f>SUM(E20:E22)</f>
        <v>300000</v>
      </c>
      <c r="F23" s="20"/>
      <c r="G23" s="20"/>
      <c r="H23" s="20"/>
      <c r="I23" s="20"/>
      <c r="J23" s="20"/>
      <c r="K23" s="20"/>
      <c r="L23" s="20"/>
      <c r="M23" s="94">
        <f>SUM(M20:M22)</f>
        <v>1800</v>
      </c>
      <c r="N23" s="20"/>
    </row>
    <row r="25" spans="1:14">
      <c r="A25" s="82" t="s">
        <v>0</v>
      </c>
      <c r="B25" s="82" t="s">
        <v>18</v>
      </c>
      <c r="C25" s="82" t="s">
        <v>2</v>
      </c>
      <c r="D25" s="83" t="s">
        <v>3</v>
      </c>
      <c r="E25" s="83" t="s">
        <v>4</v>
      </c>
      <c r="F25" s="84" t="s">
        <v>5</v>
      </c>
      <c r="G25" s="82" t="s">
        <v>6</v>
      </c>
      <c r="H25" s="84" t="s">
        <v>7</v>
      </c>
      <c r="I25" s="82" t="s">
        <v>8</v>
      </c>
      <c r="J25" s="82" t="s">
        <v>9</v>
      </c>
      <c r="K25" s="82" t="s">
        <v>10</v>
      </c>
      <c r="L25" s="84" t="s">
        <v>11</v>
      </c>
      <c r="M25" s="93" t="s">
        <v>12</v>
      </c>
      <c r="N25" s="84" t="s">
        <v>13</v>
      </c>
    </row>
    <row r="26" ht="16.5" spans="1:14">
      <c r="A26" s="20">
        <v>28</v>
      </c>
      <c r="B26" s="20" t="s">
        <v>25</v>
      </c>
      <c r="C26" s="90" t="s">
        <v>24</v>
      </c>
      <c r="D26" s="85">
        <v>500000</v>
      </c>
      <c r="E26" s="8">
        <f>D26</f>
        <v>500000</v>
      </c>
      <c r="F26" s="16">
        <v>44854</v>
      </c>
      <c r="G26" s="16">
        <v>44978</v>
      </c>
      <c r="H26" s="20">
        <f>DATEDIF(F26,G26,"D")</f>
        <v>124</v>
      </c>
      <c r="I26" s="20"/>
      <c r="J26" s="21">
        <v>0.0395</v>
      </c>
      <c r="K26" s="15">
        <f>D26*(H26+I26)*J26/360</f>
        <v>6802.77777777778</v>
      </c>
      <c r="L26" s="21">
        <v>0.018</v>
      </c>
      <c r="M26" s="15">
        <f>E26*(H26+I26)*L26/360</f>
        <v>3100</v>
      </c>
      <c r="N26" s="20"/>
    </row>
    <row r="27" ht="16.5" spans="1:14">
      <c r="A27" s="20"/>
      <c r="B27" s="20"/>
      <c r="C27" s="85"/>
      <c r="D27" s="85">
        <v>500000</v>
      </c>
      <c r="E27" s="8">
        <f t="shared" ref="E27:E36" si="4">D27</f>
        <v>500000</v>
      </c>
      <c r="F27" s="16">
        <v>44879</v>
      </c>
      <c r="G27" s="16">
        <v>44978</v>
      </c>
      <c r="H27" s="20">
        <f t="shared" ref="H27:H34" si="5">DATEDIF(F27,G27,"D")</f>
        <v>99</v>
      </c>
      <c r="I27" s="20"/>
      <c r="J27" s="21">
        <v>0.0395</v>
      </c>
      <c r="K27" s="15">
        <f t="shared" ref="K27:K34" si="6">D27*(H27+I27)*J27/360</f>
        <v>5431.25</v>
      </c>
      <c r="L27" s="21">
        <v>0.018</v>
      </c>
      <c r="M27" s="15">
        <f t="shared" ref="M27:M34" si="7">E27*(H27+I27)*L27/360</f>
        <v>2475</v>
      </c>
      <c r="N27" s="20"/>
    </row>
    <row r="28" spans="1:14">
      <c r="A28" s="86" t="s">
        <v>14</v>
      </c>
      <c r="B28" s="86"/>
      <c r="C28" s="86"/>
      <c r="D28" s="87">
        <f>SUM(D26:D27)</f>
        <v>1000000</v>
      </c>
      <c r="E28" s="87">
        <f>SUM(E26:E27)</f>
        <v>1000000</v>
      </c>
      <c r="F28" s="20"/>
      <c r="G28" s="20"/>
      <c r="H28" s="20">
        <v>124</v>
      </c>
      <c r="I28" s="20"/>
      <c r="J28" s="20"/>
      <c r="K28" s="20"/>
      <c r="L28" s="20"/>
      <c r="M28" s="94">
        <f>SUM(M26:M27)</f>
        <v>5575</v>
      </c>
      <c r="N28" s="20"/>
    </row>
    <row r="30" spans="1:14">
      <c r="A30" s="82" t="s">
        <v>0</v>
      </c>
      <c r="B30" s="82" t="s">
        <v>18</v>
      </c>
      <c r="C30" s="82" t="s">
        <v>2</v>
      </c>
      <c r="D30" s="83" t="s">
        <v>3</v>
      </c>
      <c r="E30" s="83" t="s">
        <v>4</v>
      </c>
      <c r="F30" s="84" t="s">
        <v>5</v>
      </c>
      <c r="G30" s="82" t="s">
        <v>6</v>
      </c>
      <c r="H30" s="84" t="s">
        <v>7</v>
      </c>
      <c r="I30" s="82" t="s">
        <v>8</v>
      </c>
      <c r="J30" s="82" t="s">
        <v>9</v>
      </c>
      <c r="K30" s="82" t="s">
        <v>10</v>
      </c>
      <c r="L30" s="84" t="s">
        <v>11</v>
      </c>
      <c r="M30" s="93" t="s">
        <v>12</v>
      </c>
      <c r="N30" s="84" t="s">
        <v>13</v>
      </c>
    </row>
    <row r="31" ht="16.5" spans="1:14">
      <c r="A31" s="20">
        <v>35</v>
      </c>
      <c r="B31" s="20" t="s">
        <v>26</v>
      </c>
      <c r="C31" s="90"/>
      <c r="D31" s="85">
        <v>1000000</v>
      </c>
      <c r="E31" s="8">
        <f t="shared" si="4"/>
        <v>1000000</v>
      </c>
      <c r="F31" s="14">
        <v>44629</v>
      </c>
      <c r="G31" s="14">
        <v>44671</v>
      </c>
      <c r="H31" s="20">
        <f t="shared" si="5"/>
        <v>42</v>
      </c>
      <c r="I31" s="20"/>
      <c r="J31" s="21">
        <v>0.056</v>
      </c>
      <c r="K31" s="15">
        <f t="shared" si="6"/>
        <v>6533.33333333333</v>
      </c>
      <c r="L31" s="21">
        <v>0.018</v>
      </c>
      <c r="M31" s="15">
        <f t="shared" si="7"/>
        <v>2100</v>
      </c>
      <c r="N31" s="20"/>
    </row>
    <row r="32" ht="16.5" spans="1:14">
      <c r="A32" s="20"/>
      <c r="B32" s="20"/>
      <c r="C32" s="85">
        <v>-16666.66</v>
      </c>
      <c r="D32" s="8">
        <f t="shared" ref="D32:D36" si="8">D31+C32</f>
        <v>983333.34</v>
      </c>
      <c r="E32" s="8">
        <f t="shared" si="4"/>
        <v>983333.34</v>
      </c>
      <c r="F32" s="14">
        <v>44672</v>
      </c>
      <c r="G32" s="14">
        <v>44702</v>
      </c>
      <c r="H32" s="20">
        <f t="shared" si="5"/>
        <v>30</v>
      </c>
      <c r="I32" s="20"/>
      <c r="J32" s="21">
        <v>0.056</v>
      </c>
      <c r="K32" s="15">
        <f t="shared" si="6"/>
        <v>4588.88892</v>
      </c>
      <c r="L32" s="21">
        <v>0.018</v>
      </c>
      <c r="M32" s="15">
        <f t="shared" si="7"/>
        <v>1475.00001</v>
      </c>
      <c r="N32" s="20"/>
    </row>
    <row r="33" ht="14" customHeight="1" spans="1:14">
      <c r="A33" s="20"/>
      <c r="B33" s="20"/>
      <c r="C33" s="85">
        <v>-16666.66</v>
      </c>
      <c r="D33" s="8">
        <f t="shared" si="8"/>
        <v>966666.68</v>
      </c>
      <c r="E33" s="8">
        <f t="shared" si="4"/>
        <v>966666.68</v>
      </c>
      <c r="F33" s="14">
        <v>44702</v>
      </c>
      <c r="G33" s="14">
        <v>44732</v>
      </c>
      <c r="H33" s="20">
        <f t="shared" si="5"/>
        <v>30</v>
      </c>
      <c r="I33" s="20"/>
      <c r="J33" s="21">
        <v>0.056</v>
      </c>
      <c r="K33" s="15">
        <f t="shared" si="6"/>
        <v>4511.11117333333</v>
      </c>
      <c r="L33" s="21">
        <v>0.018</v>
      </c>
      <c r="M33" s="15">
        <f t="shared" si="7"/>
        <v>1450.00002</v>
      </c>
      <c r="N33" s="20"/>
    </row>
    <row r="34" ht="14" customHeight="1" spans="1:14">
      <c r="A34" s="20"/>
      <c r="B34" s="20"/>
      <c r="C34" s="85">
        <v>-16666.66</v>
      </c>
      <c r="D34" s="8">
        <f t="shared" si="8"/>
        <v>950000.02</v>
      </c>
      <c r="E34" s="8">
        <f t="shared" si="4"/>
        <v>950000.02</v>
      </c>
      <c r="F34" s="14">
        <v>44733</v>
      </c>
      <c r="G34" s="14">
        <v>44763</v>
      </c>
      <c r="H34" s="20">
        <f t="shared" si="5"/>
        <v>30</v>
      </c>
      <c r="I34" s="20"/>
      <c r="J34" s="21">
        <v>0.056</v>
      </c>
      <c r="K34" s="15">
        <f t="shared" si="6"/>
        <v>4433.33342666667</v>
      </c>
      <c r="L34" s="21">
        <v>0.018</v>
      </c>
      <c r="M34" s="15">
        <f t="shared" si="7"/>
        <v>1425.00003</v>
      </c>
      <c r="N34" s="20"/>
    </row>
    <row r="35" ht="14" customHeight="1" spans="1:14">
      <c r="A35" s="20"/>
      <c r="B35" s="20"/>
      <c r="C35" s="85">
        <v>-16666.66</v>
      </c>
      <c r="D35" s="8">
        <f t="shared" si="8"/>
        <v>933333.36</v>
      </c>
      <c r="E35" s="8">
        <f t="shared" si="4"/>
        <v>933333.36</v>
      </c>
      <c r="F35" s="14">
        <v>44763</v>
      </c>
      <c r="G35" s="14">
        <v>44793</v>
      </c>
      <c r="H35" s="20">
        <f t="shared" ref="H35:H45" si="9">DATEDIF(F35,G35,"D")</f>
        <v>30</v>
      </c>
      <c r="I35" s="20"/>
      <c r="J35" s="21">
        <v>0.056</v>
      </c>
      <c r="K35" s="15">
        <f t="shared" ref="K35:K45" si="10">D35*(H35+I35)*J35/360</f>
        <v>4355.55568</v>
      </c>
      <c r="L35" s="21">
        <v>0.018</v>
      </c>
      <c r="M35" s="15">
        <f t="shared" ref="M35:M45" si="11">E35*(H35+I35)*L35/360</f>
        <v>1400.00004</v>
      </c>
      <c r="N35" s="20"/>
    </row>
    <row r="36" ht="14" customHeight="1" spans="1:14">
      <c r="A36" s="20"/>
      <c r="B36" s="20"/>
      <c r="C36" s="85">
        <v>-16666.66</v>
      </c>
      <c r="D36" s="8">
        <f t="shared" si="8"/>
        <v>916666.7</v>
      </c>
      <c r="E36" s="8">
        <f t="shared" si="4"/>
        <v>916666.7</v>
      </c>
      <c r="F36" s="14">
        <v>44794</v>
      </c>
      <c r="G36" s="14">
        <v>44812</v>
      </c>
      <c r="H36" s="20">
        <f t="shared" si="9"/>
        <v>18</v>
      </c>
      <c r="I36" s="20"/>
      <c r="J36" s="21">
        <v>0.056</v>
      </c>
      <c r="K36" s="15">
        <f t="shared" si="10"/>
        <v>2566.66676</v>
      </c>
      <c r="L36" s="21">
        <v>0.018</v>
      </c>
      <c r="M36" s="15">
        <f t="shared" si="11"/>
        <v>825.00003</v>
      </c>
      <c r="N36" s="20"/>
    </row>
    <row r="37" spans="1:14">
      <c r="A37" s="86" t="s">
        <v>14</v>
      </c>
      <c r="B37" s="86"/>
      <c r="C37" s="86"/>
      <c r="D37" s="87">
        <f>SUM(D31:D36)</f>
        <v>5750000.1</v>
      </c>
      <c r="E37" s="87">
        <f>SUM(E31:E36)</f>
        <v>5750000.1</v>
      </c>
      <c r="F37" s="20"/>
      <c r="G37" s="20"/>
      <c r="H37" s="20">
        <f>SUM(H31:H36)</f>
        <v>180</v>
      </c>
      <c r="I37" s="20"/>
      <c r="J37" s="20"/>
      <c r="K37" s="20"/>
      <c r="L37" s="20"/>
      <c r="M37" s="94">
        <f>SUM(M31:M36)</f>
        <v>8675.00013</v>
      </c>
      <c r="N37" s="20"/>
    </row>
    <row r="39" customFormat="1" spans="1:14">
      <c r="A39" s="82" t="s">
        <v>0</v>
      </c>
      <c r="B39" s="82" t="s">
        <v>18</v>
      </c>
      <c r="C39" s="82" t="s">
        <v>2</v>
      </c>
      <c r="D39" s="83" t="s">
        <v>3</v>
      </c>
      <c r="E39" s="83" t="s">
        <v>4</v>
      </c>
      <c r="F39" s="84" t="s">
        <v>5</v>
      </c>
      <c r="G39" s="82" t="s">
        <v>6</v>
      </c>
      <c r="H39" s="84" t="s">
        <v>7</v>
      </c>
      <c r="I39" s="82" t="s">
        <v>8</v>
      </c>
      <c r="J39" s="82" t="s">
        <v>9</v>
      </c>
      <c r="K39" s="82" t="s">
        <v>10</v>
      </c>
      <c r="L39" s="84" t="s">
        <v>11</v>
      </c>
      <c r="M39" s="93" t="s">
        <v>12</v>
      </c>
      <c r="N39" s="84" t="s">
        <v>13</v>
      </c>
    </row>
    <row r="40" customFormat="1" ht="16.5" spans="1:14">
      <c r="A40" s="20">
        <v>83</v>
      </c>
      <c r="B40" s="20" t="s">
        <v>27</v>
      </c>
      <c r="C40" s="90"/>
      <c r="D40" s="85">
        <v>700000</v>
      </c>
      <c r="E40" s="8">
        <f t="shared" ref="E40:E45" si="12">D40</f>
        <v>700000</v>
      </c>
      <c r="F40" s="14">
        <v>44603</v>
      </c>
      <c r="G40" s="14">
        <v>44635</v>
      </c>
      <c r="H40" s="20">
        <f t="shared" si="9"/>
        <v>32</v>
      </c>
      <c r="I40" s="20"/>
      <c r="J40" s="21">
        <v>0.0395</v>
      </c>
      <c r="K40" s="15">
        <f t="shared" si="10"/>
        <v>2457.77777777778</v>
      </c>
      <c r="L40" s="21">
        <v>0.018</v>
      </c>
      <c r="M40" s="15">
        <f t="shared" si="11"/>
        <v>1120</v>
      </c>
      <c r="N40" s="20"/>
    </row>
    <row r="41" customFormat="1" ht="16.5" spans="1:14">
      <c r="A41" s="20"/>
      <c r="B41" s="20"/>
      <c r="C41" s="85">
        <v>-1919.27</v>
      </c>
      <c r="D41" s="8">
        <f t="shared" ref="D41:D45" si="13">D40+C41</f>
        <v>698080.73</v>
      </c>
      <c r="E41" s="8">
        <f t="shared" si="12"/>
        <v>698080.73</v>
      </c>
      <c r="F41" s="14">
        <v>44636</v>
      </c>
      <c r="G41" s="14">
        <v>44666</v>
      </c>
      <c r="H41" s="20">
        <f t="shared" si="9"/>
        <v>30</v>
      </c>
      <c r="I41" s="20"/>
      <c r="J41" s="21">
        <v>0.0395</v>
      </c>
      <c r="K41" s="15">
        <f t="shared" si="10"/>
        <v>2297.84906958333</v>
      </c>
      <c r="L41" s="21">
        <v>0.018</v>
      </c>
      <c r="M41" s="15">
        <f t="shared" si="11"/>
        <v>1047.121095</v>
      </c>
      <c r="N41" s="20"/>
    </row>
    <row r="42" customFormat="1" ht="14" customHeight="1" spans="1:14">
      <c r="A42" s="20"/>
      <c r="B42" s="20"/>
      <c r="C42" s="85">
        <v>-1925.59</v>
      </c>
      <c r="D42" s="8">
        <f t="shared" si="13"/>
        <v>696155.14</v>
      </c>
      <c r="E42" s="8">
        <f t="shared" si="12"/>
        <v>696155.14</v>
      </c>
      <c r="F42" s="14">
        <v>44666</v>
      </c>
      <c r="G42" s="14">
        <v>44696</v>
      </c>
      <c r="H42" s="20">
        <f t="shared" si="9"/>
        <v>30</v>
      </c>
      <c r="I42" s="20"/>
      <c r="J42" s="21">
        <v>0.0395</v>
      </c>
      <c r="K42" s="15">
        <f t="shared" si="10"/>
        <v>2291.51066916667</v>
      </c>
      <c r="L42" s="21">
        <v>0.018</v>
      </c>
      <c r="M42" s="15">
        <f t="shared" si="11"/>
        <v>1044.23271</v>
      </c>
      <c r="N42" s="20"/>
    </row>
    <row r="43" customFormat="1" ht="14" customHeight="1" spans="1:14">
      <c r="A43" s="20"/>
      <c r="B43" s="20"/>
      <c r="C43" s="85">
        <v>-1931.93</v>
      </c>
      <c r="D43" s="8">
        <f t="shared" si="13"/>
        <v>694223.21</v>
      </c>
      <c r="E43" s="8">
        <f t="shared" si="12"/>
        <v>694223.21</v>
      </c>
      <c r="F43" s="14">
        <v>44696</v>
      </c>
      <c r="G43" s="14">
        <v>44726</v>
      </c>
      <c r="H43" s="20">
        <f t="shared" si="9"/>
        <v>30</v>
      </c>
      <c r="I43" s="20"/>
      <c r="J43" s="21">
        <v>0.0395</v>
      </c>
      <c r="K43" s="15">
        <f t="shared" si="10"/>
        <v>2285.15139958333</v>
      </c>
      <c r="L43" s="21">
        <v>0.018</v>
      </c>
      <c r="M43" s="15">
        <f t="shared" si="11"/>
        <v>1041.334815</v>
      </c>
      <c r="N43" s="20"/>
    </row>
    <row r="44" customFormat="1" ht="14" customHeight="1" spans="1:14">
      <c r="A44" s="20"/>
      <c r="B44" s="20"/>
      <c r="C44" s="85">
        <v>-1938.29</v>
      </c>
      <c r="D44" s="8">
        <f t="shared" si="13"/>
        <v>692284.92</v>
      </c>
      <c r="E44" s="8">
        <f t="shared" si="12"/>
        <v>692284.92</v>
      </c>
      <c r="F44" s="14">
        <v>44727</v>
      </c>
      <c r="G44" s="14">
        <v>44757</v>
      </c>
      <c r="H44" s="20">
        <f t="shared" si="9"/>
        <v>30</v>
      </c>
      <c r="I44" s="20"/>
      <c r="J44" s="21">
        <v>0.0395</v>
      </c>
      <c r="K44" s="15">
        <f t="shared" si="10"/>
        <v>2278.771195</v>
      </c>
      <c r="L44" s="21">
        <v>0.018</v>
      </c>
      <c r="M44" s="15">
        <f t="shared" si="11"/>
        <v>1038.42738</v>
      </c>
      <c r="N44" s="20"/>
    </row>
    <row r="45" customFormat="1" ht="14" customHeight="1" spans="1:14">
      <c r="A45" s="20"/>
      <c r="B45" s="20"/>
      <c r="C45" s="85">
        <v>-1944.67</v>
      </c>
      <c r="D45" s="8">
        <f t="shared" si="13"/>
        <v>690340.25</v>
      </c>
      <c r="E45" s="8">
        <f t="shared" si="12"/>
        <v>690340.25</v>
      </c>
      <c r="F45" s="14">
        <v>44757</v>
      </c>
      <c r="G45" s="14">
        <v>44785</v>
      </c>
      <c r="H45" s="20">
        <f t="shared" si="9"/>
        <v>28</v>
      </c>
      <c r="I45" s="20"/>
      <c r="J45" s="21">
        <v>0.0395</v>
      </c>
      <c r="K45" s="15">
        <f t="shared" si="10"/>
        <v>2120.87865694444</v>
      </c>
      <c r="L45" s="21">
        <v>0.018</v>
      </c>
      <c r="M45" s="15">
        <f t="shared" si="11"/>
        <v>966.47635</v>
      </c>
      <c r="N45" s="20"/>
    </row>
    <row r="46" customFormat="1" spans="1:14">
      <c r="A46" s="86" t="s">
        <v>14</v>
      </c>
      <c r="B46" s="86"/>
      <c r="C46" s="86"/>
      <c r="D46" s="87">
        <f t="shared" ref="D46:H46" si="14">SUM(D40:D45)</f>
        <v>4171084.25</v>
      </c>
      <c r="E46" s="87">
        <f t="shared" si="14"/>
        <v>4171084.25</v>
      </c>
      <c r="F46" s="20"/>
      <c r="G46" s="20"/>
      <c r="H46" s="20">
        <f t="shared" si="14"/>
        <v>180</v>
      </c>
      <c r="I46" s="20"/>
      <c r="J46" s="20"/>
      <c r="K46" s="20"/>
      <c r="L46" s="20"/>
      <c r="M46" s="94">
        <f>SUM(M40:M45)</f>
        <v>6257.59235</v>
      </c>
      <c r="N46" s="20"/>
    </row>
    <row r="48" customFormat="1" spans="1:14">
      <c r="A48" s="82" t="s">
        <v>0</v>
      </c>
      <c r="B48" s="82" t="s">
        <v>18</v>
      </c>
      <c r="C48" s="82" t="s">
        <v>2</v>
      </c>
      <c r="D48" s="83" t="s">
        <v>3</v>
      </c>
      <c r="E48" s="83" t="s">
        <v>4</v>
      </c>
      <c r="F48" s="84" t="s">
        <v>5</v>
      </c>
      <c r="G48" s="82" t="s">
        <v>6</v>
      </c>
      <c r="H48" s="84" t="s">
        <v>7</v>
      </c>
      <c r="I48" s="82" t="s">
        <v>8</v>
      </c>
      <c r="J48" s="82" t="s">
        <v>9</v>
      </c>
      <c r="K48" s="82" t="s">
        <v>10</v>
      </c>
      <c r="L48" s="84" t="s">
        <v>11</v>
      </c>
      <c r="M48" s="93" t="s">
        <v>12</v>
      </c>
      <c r="N48" s="84" t="s">
        <v>13</v>
      </c>
    </row>
    <row r="49" customFormat="1" ht="16.5" spans="1:14">
      <c r="A49" s="20">
        <v>106</v>
      </c>
      <c r="B49" s="89" t="s">
        <v>28</v>
      </c>
      <c r="C49" s="89" t="s">
        <v>29</v>
      </c>
      <c r="D49" s="85">
        <v>290000</v>
      </c>
      <c r="E49" s="8">
        <f>D49</f>
        <v>290000</v>
      </c>
      <c r="F49" s="14">
        <v>44651</v>
      </c>
      <c r="G49" s="14">
        <v>44824</v>
      </c>
      <c r="H49" s="20">
        <f>DATEDIF(F49,G49,"D")</f>
        <v>173</v>
      </c>
      <c r="I49" s="20">
        <v>1</v>
      </c>
      <c r="J49" s="21">
        <v>0.048</v>
      </c>
      <c r="K49" s="15">
        <f>D49*(H49+I49)*J49/360</f>
        <v>6728</v>
      </c>
      <c r="L49" s="21">
        <v>0.018</v>
      </c>
      <c r="M49" s="15">
        <f>E49*(H49+I49)*L49/360</f>
        <v>2523</v>
      </c>
      <c r="N49" s="20"/>
    </row>
    <row r="50" customFormat="1" ht="16.5" spans="1:14">
      <c r="A50" s="20"/>
      <c r="B50" s="20"/>
      <c r="C50" s="85">
        <v>-5000</v>
      </c>
      <c r="D50" s="85">
        <f>D49+C50</f>
        <v>285000</v>
      </c>
      <c r="E50" s="8">
        <f>D50</f>
        <v>285000</v>
      </c>
      <c r="F50" s="14">
        <v>44824</v>
      </c>
      <c r="G50" s="14">
        <v>44915</v>
      </c>
      <c r="H50" s="20">
        <f>DATEDIF(F50,G50,"D")</f>
        <v>91</v>
      </c>
      <c r="I50" s="20">
        <v>-85</v>
      </c>
      <c r="J50" s="21">
        <v>0.048</v>
      </c>
      <c r="K50" s="15">
        <f>D50*(H50+I50)*J50/360</f>
        <v>228</v>
      </c>
      <c r="L50" s="21">
        <v>0.018</v>
      </c>
      <c r="M50" s="15">
        <f>E50*(H50+I50)*L50/360</f>
        <v>85.5</v>
      </c>
      <c r="N50" s="20"/>
    </row>
    <row r="51" customFormat="1" spans="1:14">
      <c r="A51" s="86" t="s">
        <v>14</v>
      </c>
      <c r="B51" s="86"/>
      <c r="C51" s="86"/>
      <c r="D51" s="87">
        <f>SUM(D49:D50)</f>
        <v>575000</v>
      </c>
      <c r="E51" s="87">
        <f>SUM(E49:E50)</f>
        <v>575000</v>
      </c>
      <c r="F51" s="20"/>
      <c r="G51" s="20"/>
      <c r="H51" s="20">
        <v>82</v>
      </c>
      <c r="I51" s="20"/>
      <c r="J51" s="20"/>
      <c r="K51" s="20"/>
      <c r="L51" s="20"/>
      <c r="M51" s="94">
        <f>SUM(M49:M50)</f>
        <v>2608.5</v>
      </c>
      <c r="N51" s="20"/>
    </row>
    <row r="53" customFormat="1" spans="1:14">
      <c r="A53" s="82" t="s">
        <v>0</v>
      </c>
      <c r="B53" s="82" t="s">
        <v>18</v>
      </c>
      <c r="C53" s="82" t="s">
        <v>2</v>
      </c>
      <c r="D53" s="83" t="s">
        <v>3</v>
      </c>
      <c r="E53" s="83" t="s">
        <v>4</v>
      </c>
      <c r="F53" s="84" t="s">
        <v>5</v>
      </c>
      <c r="G53" s="82" t="s">
        <v>6</v>
      </c>
      <c r="H53" s="84" t="s">
        <v>7</v>
      </c>
      <c r="I53" s="82" t="s">
        <v>8</v>
      </c>
      <c r="J53" s="82" t="s">
        <v>9</v>
      </c>
      <c r="K53" s="82" t="s">
        <v>10</v>
      </c>
      <c r="L53" s="84" t="s">
        <v>11</v>
      </c>
      <c r="M53" s="93" t="s">
        <v>12</v>
      </c>
      <c r="N53" s="84" t="s">
        <v>13</v>
      </c>
    </row>
    <row r="54" customFormat="1" ht="16.5" spans="1:14">
      <c r="A54" s="20">
        <v>107</v>
      </c>
      <c r="B54" s="20" t="s">
        <v>30</v>
      </c>
      <c r="C54" s="90"/>
      <c r="D54" s="85">
        <v>4300000</v>
      </c>
      <c r="E54" s="8">
        <f t="shared" ref="E54:E59" si="15">D54</f>
        <v>4300000</v>
      </c>
      <c r="F54" s="14">
        <v>44617</v>
      </c>
      <c r="G54" s="14">
        <v>44672</v>
      </c>
      <c r="H54" s="20">
        <f t="shared" ref="H54:H59" si="16">DATEDIF(F54,G54,"D")</f>
        <v>55</v>
      </c>
      <c r="I54" s="20">
        <v>1</v>
      </c>
      <c r="J54" s="21">
        <v>0.056</v>
      </c>
      <c r="K54" s="15">
        <f t="shared" ref="K54:K59" si="17">D54*(H54+I54)*J54/360</f>
        <v>37457.7777777778</v>
      </c>
      <c r="L54" s="21">
        <v>0.018</v>
      </c>
      <c r="M54" s="15">
        <f t="shared" ref="M54:M59" si="18">E54*(H54+I54)*L54/360</f>
        <v>12040</v>
      </c>
      <c r="N54" s="20"/>
    </row>
    <row r="55" customFormat="1" ht="16.5" spans="1:14">
      <c r="A55" s="20"/>
      <c r="B55" s="20"/>
      <c r="C55" s="85">
        <v>-35833.33</v>
      </c>
      <c r="D55" s="8">
        <f t="shared" ref="D55:D59" si="19">D54+C55</f>
        <v>4264166.67</v>
      </c>
      <c r="E55" s="8">
        <f t="shared" si="15"/>
        <v>4264166.67</v>
      </c>
      <c r="F55" s="14">
        <v>44672</v>
      </c>
      <c r="G55" s="14">
        <v>44702</v>
      </c>
      <c r="H55" s="20">
        <f t="shared" si="16"/>
        <v>30</v>
      </c>
      <c r="I55" s="20"/>
      <c r="J55" s="21">
        <v>0.056</v>
      </c>
      <c r="K55" s="15">
        <f t="shared" si="17"/>
        <v>19899.44446</v>
      </c>
      <c r="L55" s="21">
        <v>0.018</v>
      </c>
      <c r="M55" s="15">
        <f t="shared" si="18"/>
        <v>6396.250005</v>
      </c>
      <c r="N55" s="20"/>
    </row>
    <row r="56" customFormat="1" ht="14" customHeight="1" spans="1:14">
      <c r="A56" s="20"/>
      <c r="B56" s="20"/>
      <c r="C56" s="85">
        <v>-35833.33</v>
      </c>
      <c r="D56" s="8">
        <f t="shared" si="19"/>
        <v>4228333.34</v>
      </c>
      <c r="E56" s="8">
        <f t="shared" si="15"/>
        <v>4228333.34</v>
      </c>
      <c r="F56" s="14">
        <v>44702</v>
      </c>
      <c r="G56" s="14">
        <v>44733</v>
      </c>
      <c r="H56" s="20">
        <f t="shared" si="16"/>
        <v>31</v>
      </c>
      <c r="I56" s="20">
        <v>-1</v>
      </c>
      <c r="J56" s="21">
        <v>0.056</v>
      </c>
      <c r="K56" s="15">
        <f t="shared" si="17"/>
        <v>19732.2222533333</v>
      </c>
      <c r="L56" s="21">
        <v>0.018</v>
      </c>
      <c r="M56" s="15">
        <f t="shared" si="18"/>
        <v>6342.50001</v>
      </c>
      <c r="N56" s="20"/>
    </row>
    <row r="57" customFormat="1" ht="14" customHeight="1" spans="1:14">
      <c r="A57" s="20"/>
      <c r="B57" s="20"/>
      <c r="C57" s="85">
        <v>-35833.33</v>
      </c>
      <c r="D57" s="8">
        <f t="shared" si="19"/>
        <v>4192500.01</v>
      </c>
      <c r="E57" s="8">
        <f t="shared" si="15"/>
        <v>4192500.01</v>
      </c>
      <c r="F57" s="14">
        <v>44733</v>
      </c>
      <c r="G57" s="14">
        <v>44763</v>
      </c>
      <c r="H57" s="20">
        <f t="shared" si="16"/>
        <v>30</v>
      </c>
      <c r="I57" s="20"/>
      <c r="J57" s="21">
        <v>0.056</v>
      </c>
      <c r="K57" s="15">
        <f t="shared" si="17"/>
        <v>19565.0000466667</v>
      </c>
      <c r="L57" s="21">
        <v>0.018</v>
      </c>
      <c r="M57" s="15">
        <f t="shared" si="18"/>
        <v>6288.750015</v>
      </c>
      <c r="N57" s="20"/>
    </row>
    <row r="58" customFormat="1" ht="14" customHeight="1" spans="1:14">
      <c r="A58" s="20"/>
      <c r="B58" s="20"/>
      <c r="C58" s="85">
        <v>-35833.33</v>
      </c>
      <c r="D58" s="8">
        <f t="shared" si="19"/>
        <v>4156666.68</v>
      </c>
      <c r="E58" s="8">
        <f t="shared" si="15"/>
        <v>4156666.68</v>
      </c>
      <c r="F58" s="14">
        <v>44763</v>
      </c>
      <c r="G58" s="14">
        <v>44794</v>
      </c>
      <c r="H58" s="20">
        <f t="shared" si="16"/>
        <v>31</v>
      </c>
      <c r="I58" s="20">
        <v>-1</v>
      </c>
      <c r="J58" s="21">
        <v>0.056</v>
      </c>
      <c r="K58" s="15">
        <f t="shared" si="17"/>
        <v>19397.77784</v>
      </c>
      <c r="L58" s="21">
        <v>0.018</v>
      </c>
      <c r="M58" s="15">
        <f t="shared" si="18"/>
        <v>6235.00002</v>
      </c>
      <c r="N58" s="20"/>
    </row>
    <row r="59" customFormat="1" ht="14" customHeight="1" spans="1:14">
      <c r="A59" s="20"/>
      <c r="B59" s="20"/>
      <c r="C59" s="85">
        <v>-35833.33</v>
      </c>
      <c r="D59" s="8">
        <f t="shared" si="19"/>
        <v>4120833.35</v>
      </c>
      <c r="E59" s="8">
        <f t="shared" si="15"/>
        <v>4120833.35</v>
      </c>
      <c r="F59" s="14">
        <v>44794</v>
      </c>
      <c r="G59" s="14">
        <v>44798</v>
      </c>
      <c r="H59" s="20">
        <f t="shared" si="16"/>
        <v>4</v>
      </c>
      <c r="I59" s="20"/>
      <c r="J59" s="21">
        <v>0.056</v>
      </c>
      <c r="K59" s="15">
        <f t="shared" si="17"/>
        <v>2564.07408444444</v>
      </c>
      <c r="L59" s="21">
        <v>0.018</v>
      </c>
      <c r="M59" s="15">
        <f t="shared" si="18"/>
        <v>824.16667</v>
      </c>
      <c r="N59" s="20"/>
    </row>
    <row r="60" customFormat="1" spans="1:14">
      <c r="A60" s="86" t="s">
        <v>14</v>
      </c>
      <c r="B60" s="86"/>
      <c r="C60" s="86"/>
      <c r="D60" s="87">
        <f t="shared" ref="D60:H60" si="20">SUM(D54:D59)</f>
        <v>25262500.05</v>
      </c>
      <c r="E60" s="87">
        <f t="shared" si="20"/>
        <v>25262500.05</v>
      </c>
      <c r="F60" s="20"/>
      <c r="G60" s="20"/>
      <c r="H60" s="20"/>
      <c r="I60" s="20"/>
      <c r="J60" s="20"/>
      <c r="K60" s="20"/>
      <c r="L60" s="20"/>
      <c r="M60" s="94">
        <f>SUM(M54:M59)</f>
        <v>38126.66672</v>
      </c>
      <c r="N60" s="20"/>
    </row>
    <row r="61" customFormat="1" spans="1:14">
      <c r="A61" s="91"/>
      <c r="B61" s="91"/>
      <c r="C61" s="91"/>
      <c r="D61" s="92"/>
      <c r="E61" s="92"/>
      <c r="F61" s="60"/>
      <c r="G61" s="60"/>
      <c r="H61" s="60"/>
      <c r="I61" s="60"/>
      <c r="J61" s="60"/>
      <c r="K61" s="60"/>
      <c r="L61" s="60"/>
      <c r="M61" s="95"/>
      <c r="N61" s="60"/>
    </row>
    <row r="64" spans="1:14">
      <c r="A64" s="82" t="s">
        <v>0</v>
      </c>
      <c r="B64" s="82" t="s">
        <v>18</v>
      </c>
      <c r="C64" s="82" t="s">
        <v>2</v>
      </c>
      <c r="D64" s="83" t="s">
        <v>3</v>
      </c>
      <c r="E64" s="83" t="s">
        <v>4</v>
      </c>
      <c r="F64" s="84" t="s">
        <v>5</v>
      </c>
      <c r="G64" s="82" t="s">
        <v>6</v>
      </c>
      <c r="H64" s="84" t="s">
        <v>7</v>
      </c>
      <c r="I64" s="82" t="s">
        <v>8</v>
      </c>
      <c r="J64" s="82" t="s">
        <v>9</v>
      </c>
      <c r="K64" s="82" t="s">
        <v>10</v>
      </c>
      <c r="L64" s="84" t="s">
        <v>11</v>
      </c>
      <c r="M64" s="93" t="s">
        <v>12</v>
      </c>
      <c r="N64" s="84" t="s">
        <v>13</v>
      </c>
    </row>
    <row r="65" ht="16.5" spans="1:14">
      <c r="A65" s="20">
        <v>109</v>
      </c>
      <c r="B65" s="20" t="s">
        <v>31</v>
      </c>
      <c r="C65" s="90"/>
      <c r="D65" s="85">
        <v>1600000</v>
      </c>
      <c r="E65" s="8">
        <f t="shared" ref="E65:E70" si="21">D65</f>
        <v>1600000</v>
      </c>
      <c r="F65" s="14">
        <v>44645</v>
      </c>
      <c r="G65" s="14">
        <v>44682</v>
      </c>
      <c r="H65" s="20">
        <f t="shared" ref="H65:H70" si="22">DATEDIF(F65,G65,"D")</f>
        <v>37</v>
      </c>
      <c r="I65" s="20"/>
      <c r="J65" s="21">
        <v>0.0405</v>
      </c>
      <c r="K65" s="15">
        <f t="shared" ref="K65:K70" si="23">D65*(H65+I65)*J65/360</f>
        <v>6660</v>
      </c>
      <c r="L65" s="21">
        <v>0.018</v>
      </c>
      <c r="M65" s="15">
        <f t="shared" ref="M65:M70" si="24">E65*(H65+I65)*L65/360</f>
        <v>2960</v>
      </c>
      <c r="N65" s="20"/>
    </row>
    <row r="66" ht="16.5" spans="1:14">
      <c r="A66" s="20"/>
      <c r="B66" s="20"/>
      <c r="C66" s="85">
        <v>-6666.67</v>
      </c>
      <c r="D66" s="8">
        <f t="shared" ref="D66:D70" si="25">D65+C66</f>
        <v>1593333.33</v>
      </c>
      <c r="E66" s="8">
        <f t="shared" si="21"/>
        <v>1593333.33</v>
      </c>
      <c r="F66" s="14">
        <v>44682</v>
      </c>
      <c r="G66" s="14">
        <v>44712</v>
      </c>
      <c r="H66" s="20">
        <f t="shared" si="22"/>
        <v>30</v>
      </c>
      <c r="I66" s="20"/>
      <c r="J66" s="21">
        <v>0.0405</v>
      </c>
      <c r="K66" s="15">
        <f t="shared" si="23"/>
        <v>5377.49998875</v>
      </c>
      <c r="L66" s="21">
        <v>0.018</v>
      </c>
      <c r="M66" s="15">
        <f t="shared" si="24"/>
        <v>2389.999995</v>
      </c>
      <c r="N66" s="20"/>
    </row>
    <row r="67" ht="14" customHeight="1" spans="1:14">
      <c r="A67" s="20"/>
      <c r="B67" s="20"/>
      <c r="C67" s="85">
        <v>-6666.67</v>
      </c>
      <c r="D67" s="8">
        <f t="shared" si="25"/>
        <v>1586666.66</v>
      </c>
      <c r="E67" s="8">
        <f t="shared" si="21"/>
        <v>1586666.66</v>
      </c>
      <c r="F67" s="14">
        <v>44713</v>
      </c>
      <c r="G67" s="14">
        <v>44743</v>
      </c>
      <c r="H67" s="20">
        <f t="shared" si="22"/>
        <v>30</v>
      </c>
      <c r="I67" s="20"/>
      <c r="J67" s="21">
        <v>0.0405</v>
      </c>
      <c r="K67" s="15">
        <f t="shared" si="23"/>
        <v>5354.9999775</v>
      </c>
      <c r="L67" s="21">
        <v>0.018</v>
      </c>
      <c r="M67" s="15">
        <f t="shared" si="24"/>
        <v>2379.99999</v>
      </c>
      <c r="N67" s="20"/>
    </row>
    <row r="68" ht="14" customHeight="1" spans="1:14">
      <c r="A68" s="20"/>
      <c r="B68" s="20"/>
      <c r="C68" s="85">
        <v>-6666.67</v>
      </c>
      <c r="D68" s="8">
        <f t="shared" si="25"/>
        <v>1579999.99</v>
      </c>
      <c r="E68" s="8">
        <f t="shared" si="21"/>
        <v>1579999.99</v>
      </c>
      <c r="F68" s="14">
        <v>44743</v>
      </c>
      <c r="G68" s="14">
        <v>44773</v>
      </c>
      <c r="H68" s="20">
        <f t="shared" si="22"/>
        <v>30</v>
      </c>
      <c r="I68" s="20"/>
      <c r="J68" s="21">
        <v>0.0405</v>
      </c>
      <c r="K68" s="15">
        <f t="shared" si="23"/>
        <v>5332.49996625</v>
      </c>
      <c r="L68" s="21">
        <v>0.018</v>
      </c>
      <c r="M68" s="15">
        <f t="shared" si="24"/>
        <v>2369.999985</v>
      </c>
      <c r="N68" s="20"/>
    </row>
    <row r="69" ht="14" customHeight="1" spans="1:14">
      <c r="A69" s="20"/>
      <c r="B69" s="20"/>
      <c r="C69" s="85">
        <v>-6666.67</v>
      </c>
      <c r="D69" s="8">
        <f t="shared" si="25"/>
        <v>1573333.32</v>
      </c>
      <c r="E69" s="8">
        <f t="shared" si="21"/>
        <v>1573333.32</v>
      </c>
      <c r="F69" s="14">
        <v>44805</v>
      </c>
      <c r="G69" s="14">
        <v>44835</v>
      </c>
      <c r="H69" s="20">
        <f t="shared" si="22"/>
        <v>30</v>
      </c>
      <c r="I69" s="20"/>
      <c r="J69" s="21">
        <v>0.0405</v>
      </c>
      <c r="K69" s="15">
        <f t="shared" si="23"/>
        <v>5309.999955</v>
      </c>
      <c r="L69" s="21">
        <v>0.018</v>
      </c>
      <c r="M69" s="15">
        <f t="shared" si="24"/>
        <v>2359.99998</v>
      </c>
      <c r="N69" s="20"/>
    </row>
    <row r="70" ht="14" customHeight="1" spans="1:14">
      <c r="A70" s="20"/>
      <c r="B70" s="20"/>
      <c r="C70" s="85">
        <v>-6666.67</v>
      </c>
      <c r="D70" s="8">
        <f t="shared" si="25"/>
        <v>1566666.65</v>
      </c>
      <c r="E70" s="8">
        <f t="shared" si="21"/>
        <v>1566666.65</v>
      </c>
      <c r="F70" s="14">
        <v>44866</v>
      </c>
      <c r="G70" s="14">
        <v>44889</v>
      </c>
      <c r="H70" s="20">
        <f t="shared" si="22"/>
        <v>23</v>
      </c>
      <c r="I70" s="20"/>
      <c r="J70" s="21">
        <v>0.0405</v>
      </c>
      <c r="K70" s="15">
        <f t="shared" si="23"/>
        <v>4053.749956875</v>
      </c>
      <c r="L70" s="21">
        <v>0.018</v>
      </c>
      <c r="M70" s="15">
        <f t="shared" si="24"/>
        <v>1801.6666475</v>
      </c>
      <c r="N70" s="20"/>
    </row>
    <row r="71" spans="1:14">
      <c r="A71" s="86" t="s">
        <v>14</v>
      </c>
      <c r="B71" s="86"/>
      <c r="C71" s="86"/>
      <c r="D71" s="87">
        <f t="shared" ref="D71:H71" si="26">SUM(D65:D70)</f>
        <v>9499999.95</v>
      </c>
      <c r="E71" s="87">
        <f t="shared" si="26"/>
        <v>9499999.95</v>
      </c>
      <c r="F71" s="20"/>
      <c r="G71" s="20"/>
      <c r="H71" s="20">
        <f>SUM(H65:H70)</f>
        <v>180</v>
      </c>
      <c r="I71" s="20"/>
      <c r="J71" s="20"/>
      <c r="K71" s="20"/>
      <c r="L71" s="20"/>
      <c r="M71" s="94">
        <f>SUM(M65:M70)</f>
        <v>14261.6665975</v>
      </c>
      <c r="N71" s="20"/>
    </row>
    <row r="72" spans="1:14">
      <c r="A72" s="91"/>
      <c r="B72" s="91"/>
      <c r="C72" s="91"/>
      <c r="D72" s="92"/>
      <c r="E72" s="92"/>
      <c r="F72" s="60"/>
      <c r="G72" s="60"/>
      <c r="H72" s="60"/>
      <c r="I72" s="60"/>
      <c r="J72" s="60"/>
      <c r="K72" s="60"/>
      <c r="L72" s="60"/>
      <c r="M72" s="95"/>
      <c r="N72" s="60"/>
    </row>
    <row r="73" spans="1:14">
      <c r="A73" s="82" t="s">
        <v>0</v>
      </c>
      <c r="B73" s="82" t="s">
        <v>18</v>
      </c>
      <c r="C73" s="82" t="s">
        <v>2</v>
      </c>
      <c r="D73" s="83" t="s">
        <v>3</v>
      </c>
      <c r="E73" s="83" t="s">
        <v>4</v>
      </c>
      <c r="F73" s="84" t="s">
        <v>5</v>
      </c>
      <c r="G73" s="82" t="s">
        <v>6</v>
      </c>
      <c r="H73" s="84" t="s">
        <v>7</v>
      </c>
      <c r="I73" s="82" t="s">
        <v>8</v>
      </c>
      <c r="J73" s="82" t="s">
        <v>9</v>
      </c>
      <c r="K73" s="82" t="s">
        <v>10</v>
      </c>
      <c r="L73" s="84" t="s">
        <v>11</v>
      </c>
      <c r="M73" s="93" t="s">
        <v>12</v>
      </c>
      <c r="N73" s="84" t="s">
        <v>13</v>
      </c>
    </row>
    <row r="74" ht="16.5" spans="1:14">
      <c r="A74" s="20">
        <v>123</v>
      </c>
      <c r="B74" s="89" t="s">
        <v>32</v>
      </c>
      <c r="C74" s="89" t="s">
        <v>33</v>
      </c>
      <c r="D74" s="85">
        <v>3000000</v>
      </c>
      <c r="E74" s="8">
        <f>D74</f>
        <v>3000000</v>
      </c>
      <c r="F74" s="14">
        <v>44785</v>
      </c>
      <c r="G74" s="16">
        <v>44916</v>
      </c>
      <c r="H74" s="20">
        <f>DATEDIF(F74,G74,"D")</f>
        <v>131</v>
      </c>
      <c r="I74" s="20"/>
      <c r="J74" s="21">
        <v>0.060392</v>
      </c>
      <c r="K74" s="15">
        <f>D74*(H74+I74)*J74/360</f>
        <v>65927.9333333333</v>
      </c>
      <c r="L74" s="21">
        <v>0.018</v>
      </c>
      <c r="M74" s="15">
        <f>E74*(H74+I74)*L74/360</f>
        <v>19650</v>
      </c>
      <c r="N74" s="20"/>
    </row>
    <row r="75" ht="16.5" spans="1:14">
      <c r="A75" s="20"/>
      <c r="B75" s="20"/>
      <c r="C75" s="85"/>
      <c r="D75" s="85">
        <v>5000000</v>
      </c>
      <c r="E75" s="8">
        <f>D75</f>
        <v>5000000</v>
      </c>
      <c r="F75" s="14">
        <v>44788</v>
      </c>
      <c r="G75" s="16">
        <v>44916</v>
      </c>
      <c r="H75" s="20">
        <f t="shared" ref="H75:H81" si="27">DATEDIF(F75,G75,"D")</f>
        <v>128</v>
      </c>
      <c r="I75" s="20"/>
      <c r="J75" s="21">
        <v>0.060392</v>
      </c>
      <c r="K75" s="15">
        <f t="shared" ref="K75:K81" si="28">D75*(H75+I75)*J75/360</f>
        <v>107363.555555556</v>
      </c>
      <c r="L75" s="21"/>
      <c r="M75" s="15">
        <f t="shared" ref="M75:M81" si="29">E75*(H75+I75)*L75/360</f>
        <v>0</v>
      </c>
      <c r="N75" s="20"/>
    </row>
    <row r="76" ht="16.5" spans="1:14">
      <c r="A76" s="20"/>
      <c r="B76" s="20"/>
      <c r="C76" s="85"/>
      <c r="D76" s="85">
        <v>7100000</v>
      </c>
      <c r="E76" s="8">
        <v>2000000</v>
      </c>
      <c r="F76" s="14">
        <v>44797</v>
      </c>
      <c r="G76" s="16">
        <v>44916</v>
      </c>
      <c r="H76" s="20">
        <f t="shared" si="27"/>
        <v>119</v>
      </c>
      <c r="I76" s="20"/>
      <c r="J76" s="21">
        <v>0.060392</v>
      </c>
      <c r="K76" s="15">
        <f t="shared" si="28"/>
        <v>141736.668888889</v>
      </c>
      <c r="L76" s="21"/>
      <c r="M76" s="15">
        <f t="shared" si="29"/>
        <v>0</v>
      </c>
      <c r="N76" s="20"/>
    </row>
    <row r="77" spans="1:14">
      <c r="A77" s="86" t="s">
        <v>14</v>
      </c>
      <c r="B77" s="86"/>
      <c r="C77" s="86"/>
      <c r="D77" s="87">
        <f>SUM(D74:D76)</f>
        <v>15100000</v>
      </c>
      <c r="E77" s="87">
        <f>SUM(E74:E76)</f>
        <v>10000000</v>
      </c>
      <c r="F77" s="20"/>
      <c r="G77" s="20"/>
      <c r="H77" s="20"/>
      <c r="I77" s="20"/>
      <c r="J77" s="20"/>
      <c r="K77" s="20"/>
      <c r="L77" s="20"/>
      <c r="M77" s="94">
        <f>SUM(M74:M76)</f>
        <v>19650</v>
      </c>
      <c r="N77" s="20"/>
    </row>
    <row r="78" spans="1:14">
      <c r="A78" s="91"/>
      <c r="B78" s="91"/>
      <c r="C78" s="91"/>
      <c r="D78" s="92"/>
      <c r="E78" s="92"/>
      <c r="F78" s="60"/>
      <c r="G78" s="60"/>
      <c r="H78" s="60"/>
      <c r="I78" s="60"/>
      <c r="J78" s="60"/>
      <c r="K78" s="60"/>
      <c r="L78" s="60"/>
      <c r="M78" s="95"/>
      <c r="N78" s="60"/>
    </row>
    <row r="79" customFormat="1" spans="1:14">
      <c r="A79" s="82" t="s">
        <v>0</v>
      </c>
      <c r="B79" s="82" t="s">
        <v>18</v>
      </c>
      <c r="C79" s="82" t="s">
        <v>2</v>
      </c>
      <c r="D79" s="83" t="s">
        <v>3</v>
      </c>
      <c r="E79" s="83" t="s">
        <v>4</v>
      </c>
      <c r="F79" s="84" t="s">
        <v>5</v>
      </c>
      <c r="G79" s="82" t="s">
        <v>6</v>
      </c>
      <c r="H79" s="84" t="s">
        <v>7</v>
      </c>
      <c r="I79" s="82" t="s">
        <v>8</v>
      </c>
      <c r="J79" s="82" t="s">
        <v>9</v>
      </c>
      <c r="K79" s="82" t="s">
        <v>10</v>
      </c>
      <c r="L79" s="84" t="s">
        <v>11</v>
      </c>
      <c r="M79" s="93" t="s">
        <v>12</v>
      </c>
      <c r="N79" s="84" t="s">
        <v>13</v>
      </c>
    </row>
    <row r="80" customFormat="1" ht="16.5" spans="1:14">
      <c r="A80" s="20">
        <v>142</v>
      </c>
      <c r="B80" s="89" t="s">
        <v>34</v>
      </c>
      <c r="C80" s="89" t="s">
        <v>29</v>
      </c>
      <c r="D80" s="85">
        <v>250000</v>
      </c>
      <c r="E80" s="8">
        <f t="shared" ref="E80:E86" si="30">D80</f>
        <v>250000</v>
      </c>
      <c r="F80" s="14">
        <v>44734</v>
      </c>
      <c r="G80" s="14">
        <v>44824</v>
      </c>
      <c r="H80" s="20">
        <f t="shared" si="27"/>
        <v>90</v>
      </c>
      <c r="I80" s="20">
        <v>1</v>
      </c>
      <c r="J80" s="21">
        <v>0.048</v>
      </c>
      <c r="K80" s="15">
        <f t="shared" si="28"/>
        <v>3033.33333333333</v>
      </c>
      <c r="L80" s="21">
        <v>0.018</v>
      </c>
      <c r="M80" s="15">
        <f t="shared" si="29"/>
        <v>1137.5</v>
      </c>
      <c r="N80" s="20"/>
    </row>
    <row r="81" customFormat="1" ht="16.5" spans="1:14">
      <c r="A81" s="20"/>
      <c r="B81" s="20"/>
      <c r="C81" s="85">
        <v>-5000</v>
      </c>
      <c r="D81" s="85">
        <f>D80+C81</f>
        <v>245000</v>
      </c>
      <c r="E81" s="8">
        <f t="shared" si="30"/>
        <v>245000</v>
      </c>
      <c r="F81" s="14">
        <v>44824</v>
      </c>
      <c r="G81" s="14">
        <v>44915</v>
      </c>
      <c r="H81" s="20">
        <f t="shared" si="27"/>
        <v>91</v>
      </c>
      <c r="I81" s="20">
        <v>-2</v>
      </c>
      <c r="J81" s="21">
        <v>0.048</v>
      </c>
      <c r="K81" s="15">
        <f t="shared" si="28"/>
        <v>2907.33333333333</v>
      </c>
      <c r="L81" s="21">
        <v>0.018</v>
      </c>
      <c r="M81" s="15">
        <f t="shared" si="29"/>
        <v>1090.25</v>
      </c>
      <c r="N81" s="20"/>
    </row>
    <row r="82" customFormat="1" spans="1:14">
      <c r="A82" s="86" t="s">
        <v>14</v>
      </c>
      <c r="B82" s="86"/>
      <c r="C82" s="86"/>
      <c r="D82" s="87">
        <f>SUM(D80:D81)</f>
        <v>495000</v>
      </c>
      <c r="E82" s="87">
        <f>SUM(E80:E81)</f>
        <v>495000</v>
      </c>
      <c r="F82" s="20"/>
      <c r="G82" s="20"/>
      <c r="H82" s="20"/>
      <c r="I82" s="20"/>
      <c r="J82" s="20"/>
      <c r="K82" s="20">
        <f>SUM(K80:K81)</f>
        <v>5940.66666666667</v>
      </c>
      <c r="L82" s="20"/>
      <c r="M82" s="94">
        <f>SUM(M80:M81)</f>
        <v>2227.75</v>
      </c>
      <c r="N82" s="20"/>
    </row>
    <row r="83" spans="1:14">
      <c r="A83" s="91"/>
      <c r="B83" s="91"/>
      <c r="C83" s="91"/>
      <c r="D83" s="92"/>
      <c r="E83" s="92"/>
      <c r="F83" s="60"/>
      <c r="G83" s="60"/>
      <c r="H83" s="60"/>
      <c r="I83" s="60"/>
      <c r="J83" s="60"/>
      <c r="K83" s="60"/>
      <c r="L83" s="60"/>
      <c r="M83" s="95"/>
      <c r="N83" s="60"/>
    </row>
    <row r="84" customFormat="1" spans="1:14">
      <c r="A84" s="82" t="s">
        <v>0</v>
      </c>
      <c r="B84" s="82" t="s">
        <v>18</v>
      </c>
      <c r="C84" s="82" t="s">
        <v>2</v>
      </c>
      <c r="D84" s="83" t="s">
        <v>3</v>
      </c>
      <c r="E84" s="83" t="s">
        <v>4</v>
      </c>
      <c r="F84" s="84" t="s">
        <v>5</v>
      </c>
      <c r="G84" s="82" t="s">
        <v>6</v>
      </c>
      <c r="H84" s="84" t="s">
        <v>7</v>
      </c>
      <c r="I84" s="82" t="s">
        <v>8</v>
      </c>
      <c r="J84" s="82" t="s">
        <v>9</v>
      </c>
      <c r="K84" s="82" t="s">
        <v>10</v>
      </c>
      <c r="L84" s="84" t="s">
        <v>11</v>
      </c>
      <c r="M84" s="93" t="s">
        <v>12</v>
      </c>
      <c r="N84" s="84" t="s">
        <v>13</v>
      </c>
    </row>
    <row r="85" customFormat="1" ht="16.5" spans="1:14">
      <c r="A85" s="20">
        <v>144</v>
      </c>
      <c r="B85" s="89" t="s">
        <v>35</v>
      </c>
      <c r="C85" s="89" t="s">
        <v>36</v>
      </c>
      <c r="D85" s="85">
        <v>5000000</v>
      </c>
      <c r="E85" s="8">
        <f t="shared" si="30"/>
        <v>5000000</v>
      </c>
      <c r="F85" s="14">
        <v>44582</v>
      </c>
      <c r="G85" s="14">
        <v>44742</v>
      </c>
      <c r="H85" s="20">
        <f>DATEDIF(F85,G85,"D")</f>
        <v>160</v>
      </c>
      <c r="I85" s="20"/>
      <c r="J85" s="21">
        <v>0.0476</v>
      </c>
      <c r="K85" s="15">
        <f>D85*(H85+I85)*J85/360</f>
        <v>105777.777777778</v>
      </c>
      <c r="L85" s="21">
        <v>0.018</v>
      </c>
      <c r="M85" s="15">
        <f>E85*(H85+I85)*L85/360</f>
        <v>40000</v>
      </c>
      <c r="N85" s="20"/>
    </row>
    <row r="86" customFormat="1" ht="16.5" spans="1:14">
      <c r="A86" s="20"/>
      <c r="B86" s="20"/>
      <c r="C86" s="85">
        <v>-20000</v>
      </c>
      <c r="D86" s="85">
        <f>D85+C86</f>
        <v>4980000</v>
      </c>
      <c r="E86" s="8">
        <f t="shared" si="30"/>
        <v>4980000</v>
      </c>
      <c r="F86" s="14">
        <v>44742</v>
      </c>
      <c r="G86" s="14">
        <v>44926</v>
      </c>
      <c r="H86" s="20">
        <f>DATEDIF(F86,G86,"D")</f>
        <v>184</v>
      </c>
      <c r="I86" s="20">
        <v>-164</v>
      </c>
      <c r="J86" s="21">
        <v>0.0476</v>
      </c>
      <c r="K86" s="15">
        <f>D86*(H86+I86)*J86/360</f>
        <v>13169.3333333333</v>
      </c>
      <c r="L86" s="21">
        <v>0.018</v>
      </c>
      <c r="M86" s="15">
        <f>E86*(H86+I86)*L86/360</f>
        <v>4980</v>
      </c>
      <c r="N86" s="20"/>
    </row>
    <row r="87" customFormat="1" spans="1:14">
      <c r="A87" s="86" t="s">
        <v>14</v>
      </c>
      <c r="B87" s="86"/>
      <c r="C87" s="86"/>
      <c r="D87" s="87">
        <f>SUM(D85:D86)</f>
        <v>9980000</v>
      </c>
      <c r="E87" s="87">
        <f>SUM(E85:E86)</f>
        <v>9980000</v>
      </c>
      <c r="F87" s="20"/>
      <c r="G87" s="20"/>
      <c r="H87" s="20"/>
      <c r="I87" s="20"/>
      <c r="J87" s="20"/>
      <c r="K87" s="20">
        <f>SUM(K85:K86)</f>
        <v>118947.111111111</v>
      </c>
      <c r="L87" s="20"/>
      <c r="M87" s="94">
        <f>SUM(M85:M86)</f>
        <v>44980</v>
      </c>
      <c r="N87" s="20"/>
    </row>
    <row r="88" customFormat="1" spans="1:14">
      <c r="A88" s="86"/>
      <c r="B88" s="86"/>
      <c r="C88" s="86"/>
      <c r="D88" s="87"/>
      <c r="E88" s="87"/>
      <c r="F88" s="20"/>
      <c r="G88" s="20"/>
      <c r="H88" s="20"/>
      <c r="I88" s="20"/>
      <c r="J88" s="20"/>
      <c r="K88" s="20"/>
      <c r="L88" s="20"/>
      <c r="M88" s="94"/>
      <c r="N88" s="20"/>
    </row>
    <row r="89" customFormat="1" spans="1:14">
      <c r="A89" s="82" t="s">
        <v>0</v>
      </c>
      <c r="B89" s="82" t="s">
        <v>18</v>
      </c>
      <c r="C89" s="82" t="s">
        <v>2</v>
      </c>
      <c r="D89" s="83" t="s">
        <v>3</v>
      </c>
      <c r="E89" s="83" t="s">
        <v>4</v>
      </c>
      <c r="F89" s="84" t="s">
        <v>5</v>
      </c>
      <c r="G89" s="82" t="s">
        <v>6</v>
      </c>
      <c r="H89" s="84" t="s">
        <v>7</v>
      </c>
      <c r="I89" s="82" t="s">
        <v>8</v>
      </c>
      <c r="J89" s="82" t="s">
        <v>9</v>
      </c>
      <c r="K89" s="82" t="s">
        <v>10</v>
      </c>
      <c r="L89" s="84" t="s">
        <v>11</v>
      </c>
      <c r="M89" s="93" t="s">
        <v>12</v>
      </c>
      <c r="N89" s="84" t="s">
        <v>13</v>
      </c>
    </row>
    <row r="90" customFormat="1" ht="16.5" spans="1:14">
      <c r="A90" s="20">
        <v>190</v>
      </c>
      <c r="B90" s="20" t="s">
        <v>37</v>
      </c>
      <c r="C90" s="90"/>
      <c r="D90" s="85">
        <v>6350000</v>
      </c>
      <c r="E90" s="8">
        <f t="shared" ref="E90:E95" si="31">D90</f>
        <v>6350000</v>
      </c>
      <c r="F90" s="14">
        <v>44687</v>
      </c>
      <c r="G90" s="14">
        <v>44733</v>
      </c>
      <c r="H90" s="20">
        <f t="shared" ref="H89:H95" si="32">DATEDIF(F90,G90,"D")</f>
        <v>46</v>
      </c>
      <c r="I90" s="20"/>
      <c r="J90" s="21">
        <v>0.063</v>
      </c>
      <c r="K90" s="15">
        <f t="shared" ref="K89:K95" si="33">D90*(H90+I90)*J90/360</f>
        <v>51117.5</v>
      </c>
      <c r="L90" s="21">
        <v>0.018</v>
      </c>
      <c r="M90" s="15">
        <f t="shared" ref="M89:M95" si="34">E90*(H90+I90)*L90/360</f>
        <v>14605</v>
      </c>
      <c r="N90" s="20"/>
    </row>
    <row r="91" customFormat="1" ht="16.5" spans="1:14">
      <c r="A91" s="20"/>
      <c r="B91" s="20"/>
      <c r="C91" s="85">
        <v>-53813.56</v>
      </c>
      <c r="D91" s="8">
        <f>D90+C91</f>
        <v>6296186.44</v>
      </c>
      <c r="E91" s="8">
        <f t="shared" si="31"/>
        <v>6296186.44</v>
      </c>
      <c r="F91" s="14">
        <v>44733</v>
      </c>
      <c r="G91" s="14">
        <v>44763</v>
      </c>
      <c r="H91" s="20">
        <f t="shared" si="32"/>
        <v>30</v>
      </c>
      <c r="I91" s="20"/>
      <c r="J91" s="21">
        <v>0.063</v>
      </c>
      <c r="K91" s="15">
        <f t="shared" si="33"/>
        <v>33054.97881</v>
      </c>
      <c r="L91" s="21">
        <v>0.018</v>
      </c>
      <c r="M91" s="15">
        <f t="shared" si="34"/>
        <v>9444.27966</v>
      </c>
      <c r="N91" s="20"/>
    </row>
    <row r="92" customFormat="1" ht="14" customHeight="1" spans="1:14">
      <c r="A92" s="20"/>
      <c r="B92" s="20"/>
      <c r="C92" s="85">
        <v>-53813.56</v>
      </c>
      <c r="D92" s="8">
        <f>D91+C92</f>
        <v>6242372.88</v>
      </c>
      <c r="E92" s="8">
        <f t="shared" si="31"/>
        <v>6242372.88</v>
      </c>
      <c r="F92" s="14">
        <v>44763</v>
      </c>
      <c r="G92" s="14">
        <v>44794</v>
      </c>
      <c r="H92" s="20">
        <f t="shared" si="32"/>
        <v>31</v>
      </c>
      <c r="I92" s="20">
        <v>-1</v>
      </c>
      <c r="J92" s="21">
        <v>0.063</v>
      </c>
      <c r="K92" s="15">
        <f t="shared" si="33"/>
        <v>32772.45762</v>
      </c>
      <c r="L92" s="21">
        <v>0.018</v>
      </c>
      <c r="M92" s="15">
        <f t="shared" si="34"/>
        <v>9363.55932</v>
      </c>
      <c r="N92" s="20"/>
    </row>
    <row r="93" customFormat="1" ht="14" customHeight="1" spans="1:14">
      <c r="A93" s="20"/>
      <c r="B93" s="20"/>
      <c r="C93" s="85">
        <v>-53813.56</v>
      </c>
      <c r="D93" s="8">
        <f>D92+C93</f>
        <v>6188559.32</v>
      </c>
      <c r="E93" s="8">
        <f t="shared" si="31"/>
        <v>6188559.32</v>
      </c>
      <c r="F93" s="14">
        <v>44794</v>
      </c>
      <c r="G93" s="14">
        <v>44825</v>
      </c>
      <c r="H93" s="20">
        <f t="shared" si="32"/>
        <v>31</v>
      </c>
      <c r="I93" s="20">
        <v>-1</v>
      </c>
      <c r="J93" s="21">
        <v>0.063</v>
      </c>
      <c r="K93" s="15">
        <f t="shared" si="33"/>
        <v>32489.93643</v>
      </c>
      <c r="L93" s="21">
        <v>0.018</v>
      </c>
      <c r="M93" s="15">
        <f t="shared" si="34"/>
        <v>9282.83898</v>
      </c>
      <c r="N93" s="20"/>
    </row>
    <row r="94" customFormat="1" ht="14" customHeight="1" spans="1:14">
      <c r="A94" s="20"/>
      <c r="B94" s="20"/>
      <c r="C94" s="85">
        <v>-53813.56</v>
      </c>
      <c r="D94" s="8">
        <f>D93+C94</f>
        <v>6134745.76</v>
      </c>
      <c r="E94" s="8">
        <f t="shared" si="31"/>
        <v>6134745.76</v>
      </c>
      <c r="F94" s="14">
        <v>44825</v>
      </c>
      <c r="G94" s="14">
        <v>44855</v>
      </c>
      <c r="H94" s="20">
        <f t="shared" si="32"/>
        <v>30</v>
      </c>
      <c r="I94" s="20"/>
      <c r="J94" s="21">
        <v>0.063</v>
      </c>
      <c r="K94" s="15">
        <f t="shared" si="33"/>
        <v>32207.41524</v>
      </c>
      <c r="L94" s="21">
        <v>0.018</v>
      </c>
      <c r="M94" s="15">
        <f t="shared" si="34"/>
        <v>9202.11864</v>
      </c>
      <c r="N94" s="20"/>
    </row>
    <row r="95" customFormat="1" ht="14" customHeight="1" spans="1:14">
      <c r="A95" s="20"/>
      <c r="B95" s="20"/>
      <c r="C95" s="85">
        <v>-53813.56</v>
      </c>
      <c r="D95" s="8">
        <f>D94+C95</f>
        <v>6080932.2</v>
      </c>
      <c r="E95" s="8">
        <f t="shared" si="31"/>
        <v>6080932.2</v>
      </c>
      <c r="F95" s="14">
        <v>44855</v>
      </c>
      <c r="G95" s="14">
        <v>44869</v>
      </c>
      <c r="H95" s="20">
        <f t="shared" si="32"/>
        <v>14</v>
      </c>
      <c r="I95" s="20"/>
      <c r="J95" s="21">
        <v>0.063</v>
      </c>
      <c r="K95" s="15">
        <f t="shared" si="33"/>
        <v>14898.28389</v>
      </c>
      <c r="L95" s="21">
        <v>0.018</v>
      </c>
      <c r="M95" s="15">
        <f t="shared" si="34"/>
        <v>4256.65254</v>
      </c>
      <c r="N95" s="20"/>
    </row>
    <row r="96" customFormat="1" spans="1:14">
      <c r="A96" s="86" t="s">
        <v>14</v>
      </c>
      <c r="B96" s="86"/>
      <c r="C96" s="86"/>
      <c r="D96" s="87">
        <f t="shared" ref="D96:H96" si="35">SUM(D90:D95)</f>
        <v>37292796.6</v>
      </c>
      <c r="E96" s="87">
        <f t="shared" si="35"/>
        <v>37292796.6</v>
      </c>
      <c r="F96" s="20"/>
      <c r="G96" s="20"/>
      <c r="H96" s="20">
        <f t="shared" si="35"/>
        <v>182</v>
      </c>
      <c r="I96" s="20"/>
      <c r="J96" s="20"/>
      <c r="K96" s="20"/>
      <c r="L96" s="20"/>
      <c r="M96" s="94">
        <f>SUM(M90:M95)</f>
        <v>56154.44914</v>
      </c>
      <c r="N96" s="20"/>
    </row>
    <row r="97" customFormat="1" spans="1:14">
      <c r="A97" s="91"/>
      <c r="B97" s="91"/>
      <c r="C97" s="91"/>
      <c r="D97" s="92"/>
      <c r="E97" s="92"/>
      <c r="F97" s="60"/>
      <c r="G97" s="60"/>
      <c r="H97" s="60"/>
      <c r="I97" s="60"/>
      <c r="J97" s="60"/>
      <c r="K97" s="60"/>
      <c r="L97" s="60"/>
      <c r="M97" s="95"/>
      <c r="N97" s="60"/>
    </row>
    <row r="98" spans="1:14">
      <c r="A98" s="91"/>
      <c r="B98" s="91"/>
      <c r="C98" s="91"/>
      <c r="D98" s="92"/>
      <c r="E98" s="92"/>
      <c r="F98" s="60"/>
      <c r="G98" s="60"/>
      <c r="H98" s="60"/>
      <c r="I98" s="60"/>
      <c r="J98" s="60"/>
      <c r="K98" s="60"/>
      <c r="L98" s="60"/>
      <c r="M98" s="95"/>
      <c r="N98" s="60"/>
    </row>
    <row r="99" spans="1:14">
      <c r="A99" s="82" t="s">
        <v>0</v>
      </c>
      <c r="B99" s="82" t="s">
        <v>18</v>
      </c>
      <c r="C99" s="82" t="s">
        <v>2</v>
      </c>
      <c r="D99" s="83" t="s">
        <v>3</v>
      </c>
      <c r="E99" s="83" t="s">
        <v>4</v>
      </c>
      <c r="F99" s="84" t="s">
        <v>5</v>
      </c>
      <c r="G99" s="82" t="s">
        <v>6</v>
      </c>
      <c r="H99" s="84" t="s">
        <v>7</v>
      </c>
      <c r="I99" s="82" t="s">
        <v>8</v>
      </c>
      <c r="J99" s="82" t="s">
        <v>9</v>
      </c>
      <c r="K99" s="82" t="s">
        <v>10</v>
      </c>
      <c r="L99" s="84" t="s">
        <v>11</v>
      </c>
      <c r="M99" s="97" t="s">
        <v>12</v>
      </c>
      <c r="N99" s="84" t="s">
        <v>13</v>
      </c>
    </row>
    <row r="100" s="64" customFormat="1" ht="16.5" spans="1:14">
      <c r="A100" s="20">
        <v>177</v>
      </c>
      <c r="B100" s="89" t="s">
        <v>38</v>
      </c>
      <c r="C100" s="89"/>
      <c r="D100" s="85">
        <v>200000</v>
      </c>
      <c r="E100" s="8">
        <f t="shared" ref="E100:E103" si="36">D100</f>
        <v>200000</v>
      </c>
      <c r="F100" s="16">
        <v>44821</v>
      </c>
      <c r="G100" s="96">
        <v>44978</v>
      </c>
      <c r="H100" s="20">
        <f t="shared" ref="H100:H103" si="37">DATEDIF(F100,G100,"D")</f>
        <v>157</v>
      </c>
      <c r="I100" s="20"/>
      <c r="J100" s="21">
        <v>0.048</v>
      </c>
      <c r="K100" s="15">
        <f t="shared" ref="K100:K103" si="38">D100*(H100+I100)*J100/360</f>
        <v>4186.66666666667</v>
      </c>
      <c r="L100" s="21">
        <v>0.018</v>
      </c>
      <c r="M100" s="98">
        <f t="shared" ref="M100:M103" si="39">E100*(H100+I100)*L100/360</f>
        <v>1570</v>
      </c>
      <c r="N100" s="20"/>
    </row>
    <row r="101" ht="16.5" spans="1:14">
      <c r="A101" s="20"/>
      <c r="B101" s="20"/>
      <c r="C101" s="85"/>
      <c r="D101" s="85">
        <v>100000</v>
      </c>
      <c r="E101" s="8">
        <f t="shared" si="36"/>
        <v>100000</v>
      </c>
      <c r="F101" s="14">
        <v>44853</v>
      </c>
      <c r="G101" s="96">
        <v>44978</v>
      </c>
      <c r="H101" s="20">
        <f t="shared" si="37"/>
        <v>125</v>
      </c>
      <c r="I101" s="20"/>
      <c r="J101" s="21">
        <v>0.048</v>
      </c>
      <c r="K101" s="15">
        <f t="shared" si="38"/>
        <v>1666.66666666667</v>
      </c>
      <c r="L101" s="21"/>
      <c r="M101" s="98">
        <f t="shared" si="39"/>
        <v>0</v>
      </c>
      <c r="N101" s="20"/>
    </row>
    <row r="102" ht="16.5" spans="1:14">
      <c r="A102" s="20"/>
      <c r="B102" s="20"/>
      <c r="C102" s="85"/>
      <c r="D102" s="85">
        <v>70000</v>
      </c>
      <c r="E102" s="8">
        <f t="shared" si="36"/>
        <v>70000</v>
      </c>
      <c r="F102" s="14">
        <v>44865</v>
      </c>
      <c r="G102" s="96">
        <v>44978</v>
      </c>
      <c r="H102" s="20">
        <f t="shared" si="37"/>
        <v>113</v>
      </c>
      <c r="I102" s="20"/>
      <c r="J102" s="21">
        <v>0.048</v>
      </c>
      <c r="K102" s="15">
        <f t="shared" si="38"/>
        <v>1054.66666666667</v>
      </c>
      <c r="L102" s="21"/>
      <c r="M102" s="98">
        <f t="shared" si="39"/>
        <v>0</v>
      </c>
      <c r="N102" s="20"/>
    </row>
    <row r="103" ht="16.5" spans="1:14">
      <c r="A103" s="20"/>
      <c r="B103" s="20"/>
      <c r="C103" s="85"/>
      <c r="D103" s="85">
        <v>30000</v>
      </c>
      <c r="E103" s="8">
        <f t="shared" si="36"/>
        <v>30000</v>
      </c>
      <c r="F103" s="14">
        <v>44895</v>
      </c>
      <c r="G103" s="96">
        <v>44978</v>
      </c>
      <c r="H103" s="20">
        <f t="shared" si="37"/>
        <v>83</v>
      </c>
      <c r="I103" s="20"/>
      <c r="J103" s="21">
        <v>0.048</v>
      </c>
      <c r="K103" s="15">
        <f t="shared" si="38"/>
        <v>332</v>
      </c>
      <c r="L103" s="21"/>
      <c r="M103" s="98">
        <f t="shared" si="39"/>
        <v>0</v>
      </c>
      <c r="N103" s="20"/>
    </row>
    <row r="104" spans="1:14">
      <c r="A104" s="86" t="s">
        <v>14</v>
      </c>
      <c r="B104" s="86"/>
      <c r="C104" s="86"/>
      <c r="D104" s="87">
        <f>SUM(D100:D103)</f>
        <v>400000</v>
      </c>
      <c r="E104" s="87">
        <f>SUM(E100:E103)</f>
        <v>400000</v>
      </c>
      <c r="F104" s="20"/>
      <c r="G104" s="20"/>
      <c r="H104" s="20"/>
      <c r="I104" s="20"/>
      <c r="J104" s="20"/>
      <c r="K104" s="20"/>
      <c r="L104" s="20"/>
      <c r="M104" s="99">
        <f>SUM(M100:M103)</f>
        <v>1570</v>
      </c>
      <c r="N104" s="20"/>
    </row>
    <row r="105" spans="1:14">
      <c r="A105" s="91"/>
      <c r="B105" s="91"/>
      <c r="C105" s="91"/>
      <c r="D105" s="92"/>
      <c r="E105" s="92"/>
      <c r="F105" s="60"/>
      <c r="G105" s="60"/>
      <c r="H105" s="60"/>
      <c r="I105" s="60"/>
      <c r="J105" s="60"/>
      <c r="K105" s="60"/>
      <c r="L105" s="60"/>
      <c r="M105" s="95"/>
      <c r="N105" s="60"/>
    </row>
    <row r="106" spans="1:14">
      <c r="A106" s="82" t="s">
        <v>0</v>
      </c>
      <c r="B106" s="82" t="s">
        <v>18</v>
      </c>
      <c r="C106" s="82" t="s">
        <v>2</v>
      </c>
      <c r="D106" s="83" t="s">
        <v>3</v>
      </c>
      <c r="E106" s="83" t="s">
        <v>4</v>
      </c>
      <c r="F106" s="84" t="s">
        <v>5</v>
      </c>
      <c r="G106" s="82" t="s">
        <v>6</v>
      </c>
      <c r="H106" s="84" t="s">
        <v>7</v>
      </c>
      <c r="I106" s="82" t="s">
        <v>8</v>
      </c>
      <c r="J106" s="82" t="s">
        <v>9</v>
      </c>
      <c r="K106" s="82" t="s">
        <v>10</v>
      </c>
      <c r="L106" s="84" t="s">
        <v>11</v>
      </c>
      <c r="M106" s="93" t="s">
        <v>12</v>
      </c>
      <c r="N106" s="84" t="s">
        <v>13</v>
      </c>
    </row>
    <row r="107" s="64" customFormat="1" ht="16.5" spans="1:14">
      <c r="A107" s="20">
        <v>97</v>
      </c>
      <c r="B107" s="89" t="s">
        <v>39</v>
      </c>
      <c r="C107" s="89"/>
      <c r="D107" s="85">
        <v>1000000</v>
      </c>
      <c r="E107" s="8">
        <f>D107</f>
        <v>1000000</v>
      </c>
      <c r="F107" s="16">
        <v>44735</v>
      </c>
      <c r="G107" s="14">
        <v>44743</v>
      </c>
      <c r="H107" s="20">
        <f>DATEDIF(F107,G107,"D")</f>
        <v>8</v>
      </c>
      <c r="I107" s="20"/>
      <c r="J107" s="21">
        <v>0.041</v>
      </c>
      <c r="K107" s="15">
        <f>D107*(H107+I107)*J107/360</f>
        <v>911.111111111111</v>
      </c>
      <c r="L107" s="21">
        <v>0.018</v>
      </c>
      <c r="M107" s="15">
        <f>E107*(H107+I107)*L107/360</f>
        <v>400</v>
      </c>
      <c r="N107" s="20"/>
    </row>
    <row r="108" ht="16.5" spans="1:14">
      <c r="A108" s="20"/>
      <c r="B108" s="20"/>
      <c r="C108" s="85">
        <v>700911.11</v>
      </c>
      <c r="D108" s="85">
        <f>D107-C108</f>
        <v>299088.89</v>
      </c>
      <c r="E108" s="85">
        <f>D108</f>
        <v>299088.89</v>
      </c>
      <c r="F108" s="14">
        <v>44743</v>
      </c>
      <c r="G108" s="14">
        <v>44861</v>
      </c>
      <c r="H108" s="20">
        <f>DATEDIF(F108,G108,"D")</f>
        <v>118</v>
      </c>
      <c r="I108" s="20"/>
      <c r="J108" s="21">
        <v>0.041</v>
      </c>
      <c r="K108" s="15">
        <f>D108*(H108+I108)*J108/360</f>
        <v>4019.42236061111</v>
      </c>
      <c r="L108" s="21">
        <v>0.018</v>
      </c>
      <c r="M108" s="15">
        <f>E108*(H108+I108)*L108/360</f>
        <v>1764.624451</v>
      </c>
      <c r="N108" s="20"/>
    </row>
    <row r="109" spans="1:14">
      <c r="A109" s="86" t="s">
        <v>14</v>
      </c>
      <c r="B109" s="86"/>
      <c r="C109" s="86"/>
      <c r="D109" s="87">
        <f>SUM(D107:D108)</f>
        <v>1299088.89</v>
      </c>
      <c r="E109" s="87">
        <f>SUM(E107:E108)</f>
        <v>1299088.89</v>
      </c>
      <c r="F109" s="20"/>
      <c r="G109" s="20"/>
      <c r="H109" s="20"/>
      <c r="I109" s="20"/>
      <c r="J109" s="20"/>
      <c r="K109" s="20"/>
      <c r="L109" s="20"/>
      <c r="M109" s="94">
        <f>SUM(M107:M108)</f>
        <v>2164.624451</v>
      </c>
      <c r="N109" s="20"/>
    </row>
    <row r="111" customFormat="1" spans="1:14">
      <c r="A111" s="82" t="s">
        <v>0</v>
      </c>
      <c r="B111" s="82" t="s">
        <v>18</v>
      </c>
      <c r="C111" s="82" t="s">
        <v>2</v>
      </c>
      <c r="D111" s="83" t="s">
        <v>3</v>
      </c>
      <c r="E111" s="83" t="s">
        <v>4</v>
      </c>
      <c r="F111" s="84" t="s">
        <v>5</v>
      </c>
      <c r="G111" s="82" t="s">
        <v>6</v>
      </c>
      <c r="H111" s="84" t="s">
        <v>7</v>
      </c>
      <c r="I111" s="82" t="s">
        <v>8</v>
      </c>
      <c r="J111" s="82" t="s">
        <v>9</v>
      </c>
      <c r="K111" s="82" t="s">
        <v>10</v>
      </c>
      <c r="L111" s="84" t="s">
        <v>11</v>
      </c>
      <c r="M111" s="93" t="s">
        <v>12</v>
      </c>
      <c r="N111" s="84" t="s">
        <v>13</v>
      </c>
    </row>
    <row r="112" s="64" customFormat="1" ht="16.5" spans="1:14">
      <c r="A112" s="20">
        <v>193</v>
      </c>
      <c r="B112" s="89" t="s">
        <v>40</v>
      </c>
      <c r="C112" s="89"/>
      <c r="D112" s="85">
        <v>2500000</v>
      </c>
      <c r="E112" s="8">
        <f t="shared" ref="E112:E118" si="40">D112</f>
        <v>2500000</v>
      </c>
      <c r="F112" s="16">
        <v>44865</v>
      </c>
      <c r="G112" s="16">
        <v>44926</v>
      </c>
      <c r="H112" s="20">
        <f t="shared" ref="H112:H118" si="41">DATEDIF(F112,G112,"D")</f>
        <v>61</v>
      </c>
      <c r="I112" s="20"/>
      <c r="J112" s="21">
        <v>0.0382</v>
      </c>
      <c r="K112" s="15">
        <f t="shared" ref="K112:K118" si="42">D112*(H112+I112)*J112/360</f>
        <v>16181.9444444444</v>
      </c>
      <c r="L112" s="21">
        <v>0.018</v>
      </c>
      <c r="M112" s="15">
        <f t="shared" ref="M112:M118" si="43">E112*(H112+I112)*L112/360</f>
        <v>7625</v>
      </c>
      <c r="N112" s="20"/>
    </row>
    <row r="113" customFormat="1" ht="16.5" spans="1:14">
      <c r="A113" s="20"/>
      <c r="B113" s="20"/>
      <c r="C113" s="85"/>
      <c r="D113" s="85">
        <v>4000000</v>
      </c>
      <c r="E113" s="8">
        <f t="shared" si="40"/>
        <v>4000000</v>
      </c>
      <c r="F113" s="14">
        <v>44880</v>
      </c>
      <c r="G113" s="16">
        <v>44926</v>
      </c>
      <c r="H113" s="20">
        <f t="shared" si="41"/>
        <v>46</v>
      </c>
      <c r="I113" s="20"/>
      <c r="J113" s="21">
        <v>0.0382</v>
      </c>
      <c r="K113" s="15">
        <f t="shared" si="42"/>
        <v>19524.4444444444</v>
      </c>
      <c r="L113" s="21">
        <v>0.018</v>
      </c>
      <c r="M113" s="15">
        <f t="shared" si="43"/>
        <v>9200</v>
      </c>
      <c r="N113" s="20"/>
    </row>
    <row r="114" customFormat="1" spans="1:14">
      <c r="A114" s="86" t="s">
        <v>14</v>
      </c>
      <c r="B114" s="86"/>
      <c r="C114" s="86"/>
      <c r="D114" s="87">
        <f>SUM(D112:D113)</f>
        <v>6500000</v>
      </c>
      <c r="E114" s="87">
        <f>SUM(E112:E113)</f>
        <v>6500000</v>
      </c>
      <c r="F114" s="20"/>
      <c r="G114" s="20"/>
      <c r="H114" s="20"/>
      <c r="I114" s="20"/>
      <c r="J114" s="20"/>
      <c r="K114" s="20">
        <f>SUM(K112:K113)</f>
        <v>35706.3888888889</v>
      </c>
      <c r="L114" s="20"/>
      <c r="M114" s="94">
        <f>SUM(M112:M113)</f>
        <v>16825</v>
      </c>
      <c r="N114" s="20"/>
    </row>
    <row r="116" customFormat="1" spans="1:14">
      <c r="A116" s="82" t="s">
        <v>0</v>
      </c>
      <c r="B116" s="82" t="s">
        <v>18</v>
      </c>
      <c r="C116" s="82" t="s">
        <v>2</v>
      </c>
      <c r="D116" s="83" t="s">
        <v>3</v>
      </c>
      <c r="E116" s="83" t="s">
        <v>4</v>
      </c>
      <c r="F116" s="84" t="s">
        <v>5</v>
      </c>
      <c r="G116" s="82" t="s">
        <v>6</v>
      </c>
      <c r="H116" s="84" t="s">
        <v>7</v>
      </c>
      <c r="I116" s="82" t="s">
        <v>8</v>
      </c>
      <c r="J116" s="82" t="s">
        <v>9</v>
      </c>
      <c r="K116" s="82" t="s">
        <v>10</v>
      </c>
      <c r="L116" s="84" t="s">
        <v>11</v>
      </c>
      <c r="M116" s="93" t="s">
        <v>12</v>
      </c>
      <c r="N116" s="84" t="s">
        <v>13</v>
      </c>
    </row>
    <row r="117" customFormat="1" ht="16.5" spans="1:14">
      <c r="A117" s="20">
        <v>70</v>
      </c>
      <c r="B117" s="89" t="s">
        <v>41</v>
      </c>
      <c r="C117" s="89" t="s">
        <v>42</v>
      </c>
      <c r="D117" s="85">
        <v>950000</v>
      </c>
      <c r="E117" s="8">
        <v>500000</v>
      </c>
      <c r="F117" s="14">
        <v>44785</v>
      </c>
      <c r="G117" s="14">
        <v>44807</v>
      </c>
      <c r="H117" s="20">
        <f t="shared" si="41"/>
        <v>22</v>
      </c>
      <c r="I117" s="20"/>
      <c r="J117" s="21">
        <v>0.041</v>
      </c>
      <c r="K117" s="15">
        <f t="shared" si="42"/>
        <v>2380.27777777778</v>
      </c>
      <c r="L117" s="21">
        <v>0.018</v>
      </c>
      <c r="M117" s="15">
        <f t="shared" si="43"/>
        <v>550</v>
      </c>
      <c r="N117" s="20"/>
    </row>
    <row r="118" customFormat="1" ht="16.5" spans="1:14">
      <c r="A118" s="20"/>
      <c r="B118" s="20"/>
      <c r="C118" s="85">
        <v>-500000</v>
      </c>
      <c r="D118" s="85">
        <f>D117+C118</f>
        <v>450000</v>
      </c>
      <c r="E118" s="8">
        <f t="shared" si="40"/>
        <v>450000</v>
      </c>
      <c r="F118" s="14">
        <v>44807</v>
      </c>
      <c r="G118" s="14">
        <v>45006</v>
      </c>
      <c r="H118" s="20">
        <f t="shared" si="41"/>
        <v>199</v>
      </c>
      <c r="I118" s="20">
        <v>-41</v>
      </c>
      <c r="J118" s="21">
        <v>0.041</v>
      </c>
      <c r="K118" s="15">
        <f t="shared" si="42"/>
        <v>8097.5</v>
      </c>
      <c r="L118" s="21">
        <v>0.018</v>
      </c>
      <c r="M118" s="15">
        <f t="shared" si="43"/>
        <v>3555</v>
      </c>
      <c r="N118" s="20"/>
    </row>
    <row r="119" customFormat="1" spans="1:14">
      <c r="A119" s="86" t="s">
        <v>14</v>
      </c>
      <c r="B119" s="86"/>
      <c r="C119" s="86"/>
      <c r="D119" s="87">
        <f>SUM(D117:D118)</f>
        <v>1400000</v>
      </c>
      <c r="E119" s="87">
        <f>SUM(E117:E118)</f>
        <v>950000</v>
      </c>
      <c r="F119" s="20"/>
      <c r="G119" s="20"/>
      <c r="H119" s="20"/>
      <c r="I119" s="20"/>
      <c r="J119" s="20"/>
      <c r="K119" s="20">
        <f>SUM(K117:K118)</f>
        <v>10477.7777777778</v>
      </c>
      <c r="L119" s="20"/>
      <c r="M119" s="94">
        <f>SUM(M117:M118)</f>
        <v>4105</v>
      </c>
      <c r="N119" s="20"/>
    </row>
    <row r="121" customFormat="1" spans="1:14">
      <c r="A121" s="82" t="s">
        <v>0</v>
      </c>
      <c r="B121" s="82" t="s">
        <v>18</v>
      </c>
      <c r="C121" s="82" t="s">
        <v>2</v>
      </c>
      <c r="D121" s="83" t="s">
        <v>3</v>
      </c>
      <c r="E121" s="83" t="s">
        <v>4</v>
      </c>
      <c r="F121" s="84" t="s">
        <v>5</v>
      </c>
      <c r="G121" s="82" t="s">
        <v>6</v>
      </c>
      <c r="H121" s="84" t="s">
        <v>7</v>
      </c>
      <c r="I121" s="82" t="s">
        <v>8</v>
      </c>
      <c r="J121" s="82" t="s">
        <v>9</v>
      </c>
      <c r="K121" s="82" t="s">
        <v>10</v>
      </c>
      <c r="L121" s="84" t="s">
        <v>11</v>
      </c>
      <c r="M121" s="93" t="s">
        <v>12</v>
      </c>
      <c r="N121" s="84" t="s">
        <v>13</v>
      </c>
    </row>
    <row r="122" s="64" customFormat="1" ht="16.5" spans="1:14">
      <c r="A122" s="20">
        <v>192</v>
      </c>
      <c r="B122" s="89" t="s">
        <v>43</v>
      </c>
      <c r="C122" s="89"/>
      <c r="D122" s="85">
        <v>1000000</v>
      </c>
      <c r="E122" s="8">
        <f>D122</f>
        <v>1000000</v>
      </c>
      <c r="F122" s="16">
        <v>44875</v>
      </c>
      <c r="G122" s="16">
        <v>44876</v>
      </c>
      <c r="H122" s="20">
        <f>DATEDIF(F122,G122,"D")</f>
        <v>1</v>
      </c>
      <c r="I122" s="20"/>
      <c r="J122" s="21">
        <v>0.0405</v>
      </c>
      <c r="K122" s="15">
        <f>D122*(H122+I122)*J122/360</f>
        <v>112.5</v>
      </c>
      <c r="L122" s="21">
        <v>0.018</v>
      </c>
      <c r="M122" s="15">
        <f>E122*(H122+I122)*L122/360</f>
        <v>50</v>
      </c>
      <c r="N122" s="20"/>
    </row>
    <row r="123" customFormat="1" ht="16.5" spans="1:14">
      <c r="A123" s="20"/>
      <c r="B123" s="20"/>
      <c r="C123" s="85">
        <v>-800000</v>
      </c>
      <c r="D123" s="85">
        <f>D122+C123</f>
        <v>200000</v>
      </c>
      <c r="E123" s="8">
        <f>D123</f>
        <v>200000</v>
      </c>
      <c r="F123" s="16">
        <v>44876</v>
      </c>
      <c r="G123" s="16">
        <v>45037</v>
      </c>
      <c r="H123" s="20">
        <f>DATEDIF(F123,G123,"D")</f>
        <v>161</v>
      </c>
      <c r="I123" s="20"/>
      <c r="J123" s="21">
        <v>0.0405</v>
      </c>
      <c r="K123" s="15">
        <f>D123*(H123+I123)*J123/360</f>
        <v>3622.5</v>
      </c>
      <c r="L123" s="21">
        <v>0.018</v>
      </c>
      <c r="M123" s="15">
        <f>E123*(H123+I123)*L123/360</f>
        <v>1610</v>
      </c>
      <c r="N123" s="20"/>
    </row>
    <row r="124" customFormat="1" ht="18" customHeight="1" spans="1:14">
      <c r="A124" s="86" t="s">
        <v>14</v>
      </c>
      <c r="B124" s="86"/>
      <c r="C124" s="86"/>
      <c r="D124" s="87"/>
      <c r="E124" s="87"/>
      <c r="F124" s="20"/>
      <c r="G124" s="20"/>
      <c r="H124" s="20"/>
      <c r="I124" s="20"/>
      <c r="J124" s="20"/>
      <c r="K124" s="20">
        <f>SUM(K122:K123)</f>
        <v>3735</v>
      </c>
      <c r="L124" s="20"/>
      <c r="M124" s="94">
        <f>SUM(M122:M123)</f>
        <v>1660</v>
      </c>
      <c r="N124" s="20"/>
    </row>
    <row r="128" spans="11:13">
      <c r="K128" s="8">
        <v>500000</v>
      </c>
      <c r="L128" s="8">
        <v>450000</v>
      </c>
      <c r="M128" s="8">
        <v>677656.42</v>
      </c>
    </row>
    <row r="129" ht="16.5" spans="11:13">
      <c r="K129" s="100">
        <v>360</v>
      </c>
      <c r="L129" s="100">
        <v>360</v>
      </c>
      <c r="M129" s="100">
        <v>360</v>
      </c>
    </row>
    <row r="130" spans="11:13">
      <c r="K130" s="101">
        <v>0.0395</v>
      </c>
      <c r="L130" s="101">
        <v>0.041</v>
      </c>
      <c r="M130" s="101">
        <v>0.0382</v>
      </c>
    </row>
    <row r="131" spans="11:13">
      <c r="K131" s="49">
        <v>31</v>
      </c>
      <c r="L131" s="49">
        <v>18</v>
      </c>
      <c r="M131" s="49">
        <v>31</v>
      </c>
    </row>
    <row r="132" ht="14.25" spans="11:13">
      <c r="K132" s="102">
        <f t="shared" ref="K132:M132" si="44">K128/K129*K130*K131</f>
        <v>1700.69444444444</v>
      </c>
      <c r="L132" s="102">
        <f t="shared" si="44"/>
        <v>922.5</v>
      </c>
      <c r="M132" s="102">
        <f t="shared" si="44"/>
        <v>2229.11314601111</v>
      </c>
    </row>
    <row r="140" spans="12:12">
      <c r="L140" t="s">
        <v>44</v>
      </c>
    </row>
    <row r="143" spans="12:13">
      <c r="L143" s="65">
        <v>1.4</v>
      </c>
      <c r="M143" s="1">
        <v>3</v>
      </c>
    </row>
    <row r="145" spans="13:13">
      <c r="M145" s="1">
        <v>30000</v>
      </c>
    </row>
    <row r="146" spans="13:13">
      <c r="M146" s="1">
        <f>M145*0.014</f>
        <v>420</v>
      </c>
    </row>
    <row r="148" spans="13:13">
      <c r="M148" s="1">
        <v>420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zoomScale="85" zoomScaleNormal="85" workbookViewId="0">
      <selection activeCell="K3" sqref="K3"/>
    </sheetView>
  </sheetViews>
  <sheetFormatPr defaultColWidth="9" defaultRowHeight="13.5"/>
  <cols>
    <col min="1" max="1" width="9" style="1"/>
    <col min="2" max="2" width="35.675" style="1" customWidth="1"/>
    <col min="3" max="3" width="45.5833333333333" style="1" customWidth="1"/>
    <col min="4" max="5" width="17.2666666666667" style="1" customWidth="1"/>
    <col min="6" max="7" width="12.9416666666667" style="1" customWidth="1"/>
    <col min="8" max="10" width="9" style="1"/>
    <col min="11" max="11" width="19.0833333333333" style="1" customWidth="1"/>
    <col min="12" max="12" width="12.7166666666667" style="1" customWidth="1"/>
    <col min="13" max="13" width="22.0416666666667" style="1" customWidth="1"/>
    <col min="14" max="14" width="45.4583333333333" style="1" customWidth="1"/>
    <col min="15" max="15" width="25.5916666666667" style="1" customWidth="1"/>
    <col min="16" max="16384" width="9" style="1"/>
  </cols>
  <sheetData>
    <row r="1" ht="27" spans="1:14">
      <c r="A1" s="77" t="s">
        <v>0</v>
      </c>
      <c r="B1" s="78" t="s">
        <v>45</v>
      </c>
      <c r="C1" s="78" t="s">
        <v>46</v>
      </c>
      <c r="D1" s="8" t="s">
        <v>3</v>
      </c>
      <c r="E1" s="8" t="s">
        <v>4</v>
      </c>
      <c r="F1" s="9" t="s">
        <v>47</v>
      </c>
      <c r="G1" s="10" t="s">
        <v>48</v>
      </c>
      <c r="H1" s="20" t="s">
        <v>49</v>
      </c>
      <c r="I1" s="20" t="s">
        <v>8</v>
      </c>
      <c r="J1" s="21" t="s">
        <v>9</v>
      </c>
      <c r="K1" s="20" t="s">
        <v>10</v>
      </c>
      <c r="L1" s="20" t="s">
        <v>11</v>
      </c>
      <c r="M1" s="15" t="s">
        <v>12</v>
      </c>
      <c r="N1" s="20" t="s">
        <v>13</v>
      </c>
    </row>
    <row r="2" ht="14.25" spans="1:15">
      <c r="A2" s="11">
        <v>98</v>
      </c>
      <c r="B2" s="12" t="s">
        <v>50</v>
      </c>
      <c r="C2" s="12" t="s">
        <v>51</v>
      </c>
      <c r="D2" s="8">
        <v>1200000</v>
      </c>
      <c r="E2" s="8">
        <v>1200000</v>
      </c>
      <c r="F2" s="14">
        <v>44907</v>
      </c>
      <c r="G2" s="14">
        <v>44915</v>
      </c>
      <c r="H2" s="20">
        <v>8</v>
      </c>
      <c r="I2" s="22"/>
      <c r="J2" s="21">
        <v>0.0505</v>
      </c>
      <c r="K2" s="15">
        <v>1346.66666666667</v>
      </c>
      <c r="L2" s="21">
        <v>0.018</v>
      </c>
      <c r="M2" s="15">
        <v>480</v>
      </c>
      <c r="N2" s="40" t="s">
        <v>52</v>
      </c>
      <c r="O2" s="1" t="s">
        <v>53</v>
      </c>
    </row>
    <row r="3" ht="14.25" spans="1:14">
      <c r="A3" s="11">
        <v>15</v>
      </c>
      <c r="B3" s="12" t="s">
        <v>54</v>
      </c>
      <c r="C3" s="12" t="s">
        <v>55</v>
      </c>
      <c r="D3" s="8">
        <v>5000000</v>
      </c>
      <c r="E3" s="8">
        <v>5000000</v>
      </c>
      <c r="F3" s="13">
        <v>44582</v>
      </c>
      <c r="G3" s="13">
        <v>44937</v>
      </c>
      <c r="H3" s="20">
        <v>355</v>
      </c>
      <c r="I3" s="22">
        <v>-175</v>
      </c>
      <c r="J3" s="21">
        <v>0.0471</v>
      </c>
      <c r="K3" s="15">
        <v>232229.166666667</v>
      </c>
      <c r="L3" s="21">
        <v>0.018</v>
      </c>
      <c r="M3" s="15">
        <v>45000</v>
      </c>
      <c r="N3" s="69" t="s">
        <v>56</v>
      </c>
    </row>
    <row r="4" ht="14.25" spans="1:14">
      <c r="A4" s="11">
        <v>29</v>
      </c>
      <c r="B4" s="12" t="s">
        <v>57</v>
      </c>
      <c r="C4" s="12" t="s">
        <v>55</v>
      </c>
      <c r="D4" s="8">
        <v>5000000</v>
      </c>
      <c r="E4" s="8">
        <v>5000000</v>
      </c>
      <c r="F4" s="14">
        <v>44582</v>
      </c>
      <c r="G4" s="14">
        <v>44762</v>
      </c>
      <c r="H4" s="20">
        <v>180</v>
      </c>
      <c r="I4" s="22"/>
      <c r="J4" s="21">
        <v>0.0471</v>
      </c>
      <c r="K4" s="15">
        <v>117750</v>
      </c>
      <c r="L4" s="21">
        <v>0.018</v>
      </c>
      <c r="M4" s="15">
        <v>45000</v>
      </c>
      <c r="N4" s="40" t="s">
        <v>58</v>
      </c>
    </row>
    <row r="5" ht="14.25" spans="1:15">
      <c r="A5" s="11">
        <v>84</v>
      </c>
      <c r="B5" s="12" t="s">
        <v>59</v>
      </c>
      <c r="C5" s="12" t="s">
        <v>60</v>
      </c>
      <c r="D5" s="8">
        <v>1000000</v>
      </c>
      <c r="E5" s="8">
        <v>1000000</v>
      </c>
      <c r="F5" s="14">
        <v>44782</v>
      </c>
      <c r="G5" s="79"/>
      <c r="H5" s="40"/>
      <c r="I5" s="22"/>
      <c r="J5" s="21">
        <v>0.0405</v>
      </c>
      <c r="K5" s="15">
        <v>0</v>
      </c>
      <c r="L5" s="21">
        <v>0.018</v>
      </c>
      <c r="M5" s="15">
        <v>0</v>
      </c>
      <c r="N5" s="81" t="s">
        <v>58</v>
      </c>
      <c r="O5" s="1" t="s">
        <v>61</v>
      </c>
    </row>
    <row r="6" ht="14.25" spans="1:14">
      <c r="A6" s="11">
        <v>62</v>
      </c>
      <c r="B6" s="12" t="s">
        <v>62</v>
      </c>
      <c r="C6" s="12" t="s">
        <v>63</v>
      </c>
      <c r="D6" s="8">
        <v>2000000</v>
      </c>
      <c r="E6" s="8">
        <v>2000000</v>
      </c>
      <c r="F6" s="14">
        <v>44806</v>
      </c>
      <c r="G6" s="14">
        <v>45006</v>
      </c>
      <c r="H6" s="20">
        <v>200</v>
      </c>
      <c r="I6" s="22">
        <v>-20</v>
      </c>
      <c r="J6" s="21">
        <v>0.0382</v>
      </c>
      <c r="K6" s="15">
        <v>42444.4444444444</v>
      </c>
      <c r="L6" s="21">
        <v>0.018</v>
      </c>
      <c r="M6" s="15">
        <v>18000</v>
      </c>
      <c r="N6" s="40" t="s">
        <v>64</v>
      </c>
    </row>
    <row r="7" ht="14.25" spans="1:14">
      <c r="A7" s="11">
        <v>112</v>
      </c>
      <c r="B7" s="12" t="s">
        <v>65</v>
      </c>
      <c r="C7" s="12" t="s">
        <v>63</v>
      </c>
      <c r="D7" s="8">
        <v>250000</v>
      </c>
      <c r="E7" s="8">
        <v>250000</v>
      </c>
      <c r="F7" s="14">
        <v>44740</v>
      </c>
      <c r="G7" s="14">
        <v>44947</v>
      </c>
      <c r="H7" s="20">
        <v>207</v>
      </c>
      <c r="I7" s="22">
        <v>-27</v>
      </c>
      <c r="J7" s="21">
        <v>0.041</v>
      </c>
      <c r="K7" s="15">
        <v>5893.75</v>
      </c>
      <c r="L7" s="21">
        <v>0.018</v>
      </c>
      <c r="M7" s="15">
        <v>2250</v>
      </c>
      <c r="N7" s="40" t="s">
        <v>66</v>
      </c>
    </row>
    <row r="8" ht="14.25" spans="1:14">
      <c r="A8" s="11">
        <v>119</v>
      </c>
      <c r="B8" s="12" t="s">
        <v>67</v>
      </c>
      <c r="C8" s="12" t="s">
        <v>63</v>
      </c>
      <c r="D8" s="8">
        <v>800000</v>
      </c>
      <c r="E8" s="8">
        <v>500000</v>
      </c>
      <c r="F8" s="14">
        <v>44572</v>
      </c>
      <c r="G8" s="14">
        <v>44752</v>
      </c>
      <c r="H8" s="20">
        <v>180</v>
      </c>
      <c r="I8" s="22"/>
      <c r="J8" s="21">
        <v>0.0385</v>
      </c>
      <c r="K8" s="15">
        <v>15400</v>
      </c>
      <c r="L8" s="21">
        <v>0.018</v>
      </c>
      <c r="M8" s="15">
        <v>4500</v>
      </c>
      <c r="N8" s="40" t="s">
        <v>68</v>
      </c>
    </row>
    <row r="9" ht="14.25" spans="1:14">
      <c r="A9" s="11">
        <v>149</v>
      </c>
      <c r="B9" s="12" t="s">
        <v>69</v>
      </c>
      <c r="C9" s="12" t="s">
        <v>63</v>
      </c>
      <c r="D9" s="8">
        <v>800000</v>
      </c>
      <c r="E9" s="8">
        <v>800000</v>
      </c>
      <c r="F9" s="14">
        <v>44789</v>
      </c>
      <c r="G9" s="14">
        <v>44947</v>
      </c>
      <c r="H9" s="20">
        <v>158</v>
      </c>
      <c r="I9" s="22"/>
      <c r="J9" s="21">
        <v>0.0382</v>
      </c>
      <c r="K9" s="15">
        <v>13412.4444444444</v>
      </c>
      <c r="L9" s="21">
        <v>0.018</v>
      </c>
      <c r="M9" s="15">
        <v>6320</v>
      </c>
      <c r="N9" s="40" t="s">
        <v>66</v>
      </c>
    </row>
    <row r="10" ht="14.25" spans="1:14">
      <c r="A10" s="11">
        <v>165</v>
      </c>
      <c r="B10" s="12" t="s">
        <v>70</v>
      </c>
      <c r="C10" s="12" t="s">
        <v>63</v>
      </c>
      <c r="D10" s="8">
        <v>950000</v>
      </c>
      <c r="E10" s="8">
        <v>950000</v>
      </c>
      <c r="F10" s="14">
        <v>44741</v>
      </c>
      <c r="G10" s="14">
        <v>44886</v>
      </c>
      <c r="H10" s="20">
        <v>145</v>
      </c>
      <c r="I10" s="22"/>
      <c r="J10" s="21">
        <v>0.041</v>
      </c>
      <c r="K10" s="15">
        <v>15688.1944444444</v>
      </c>
      <c r="L10" s="21">
        <v>0.018</v>
      </c>
      <c r="M10" s="15">
        <v>6887.5</v>
      </c>
      <c r="N10" s="40" t="s">
        <v>66</v>
      </c>
    </row>
    <row r="11" ht="14.25" spans="1:14">
      <c r="A11" s="11">
        <v>188</v>
      </c>
      <c r="B11" s="12" t="s">
        <v>71</v>
      </c>
      <c r="C11" s="12" t="s">
        <v>63</v>
      </c>
      <c r="D11" s="8">
        <v>218000</v>
      </c>
      <c r="E11" s="8">
        <v>218000</v>
      </c>
      <c r="F11" s="14">
        <v>44811</v>
      </c>
      <c r="G11" s="79"/>
      <c r="H11" s="20">
        <v>-44811</v>
      </c>
      <c r="I11" s="22"/>
      <c r="J11" s="21">
        <v>0.0395</v>
      </c>
      <c r="K11" s="15">
        <v>-1071854.225</v>
      </c>
      <c r="L11" s="40"/>
      <c r="M11" s="15">
        <v>0</v>
      </c>
      <c r="N11" s="40" t="s">
        <v>72</v>
      </c>
    </row>
    <row r="12" ht="14.25" spans="1:14">
      <c r="A12" s="11">
        <v>200</v>
      </c>
      <c r="B12" s="12" t="s">
        <v>73</v>
      </c>
      <c r="C12" s="12" t="s">
        <v>63</v>
      </c>
      <c r="D12" s="8">
        <v>100000</v>
      </c>
      <c r="E12" s="8">
        <v>100000</v>
      </c>
      <c r="F12" s="14">
        <v>44634</v>
      </c>
      <c r="G12" s="79"/>
      <c r="H12" s="20">
        <v>-44634</v>
      </c>
      <c r="I12" s="22"/>
      <c r="J12" s="21">
        <v>0.042</v>
      </c>
      <c r="K12" s="15">
        <v>-520730</v>
      </c>
      <c r="L12" s="21">
        <v>0.018</v>
      </c>
      <c r="M12" s="15">
        <v>-223170</v>
      </c>
      <c r="N12" s="40" t="s">
        <v>74</v>
      </c>
    </row>
    <row r="13" ht="14.25" spans="1:14">
      <c r="A13" s="11">
        <v>121</v>
      </c>
      <c r="B13" s="12" t="s">
        <v>75</v>
      </c>
      <c r="C13" s="12" t="s">
        <v>76</v>
      </c>
      <c r="D13" s="8">
        <v>2520000</v>
      </c>
      <c r="E13" s="8">
        <v>500000</v>
      </c>
      <c r="F13" s="14">
        <v>44881</v>
      </c>
      <c r="G13" s="79"/>
      <c r="H13" s="20">
        <v>-44881</v>
      </c>
      <c r="I13" s="22"/>
      <c r="J13" s="21">
        <v>0.0405</v>
      </c>
      <c r="K13" s="15">
        <v>-12723763.5</v>
      </c>
      <c r="L13" s="21">
        <v>0.018</v>
      </c>
      <c r="M13" s="15">
        <v>-1122025</v>
      </c>
      <c r="N13" s="40" t="s">
        <v>77</v>
      </c>
    </row>
    <row r="14" ht="14.25" spans="1:14">
      <c r="A14" s="11">
        <v>191</v>
      </c>
      <c r="B14" s="12" t="s">
        <v>78</v>
      </c>
      <c r="C14" s="12" t="s">
        <v>79</v>
      </c>
      <c r="D14" s="8">
        <v>20000000</v>
      </c>
      <c r="E14" s="8">
        <v>20000000</v>
      </c>
      <c r="F14" s="14">
        <v>44904</v>
      </c>
      <c r="G14" s="79"/>
      <c r="H14" s="20">
        <v>-44904</v>
      </c>
      <c r="I14" s="22"/>
      <c r="J14" s="21">
        <v>0.0345</v>
      </c>
      <c r="K14" s="15">
        <v>-86066000</v>
      </c>
      <c r="L14" s="21">
        <v>0.018</v>
      </c>
      <c r="M14" s="15">
        <v>-44904000</v>
      </c>
      <c r="N14" s="40" t="s">
        <v>80</v>
      </c>
    </row>
    <row r="15" ht="14.25" spans="1:14">
      <c r="A15" s="11">
        <v>27</v>
      </c>
      <c r="B15" s="12" t="s">
        <v>81</v>
      </c>
      <c r="C15" s="12" t="s">
        <v>82</v>
      </c>
      <c r="D15" s="8"/>
      <c r="E15" s="40"/>
      <c r="F15" s="79"/>
      <c r="G15" s="79"/>
      <c r="H15" s="20">
        <v>0</v>
      </c>
      <c r="I15" s="22"/>
      <c r="J15" s="21"/>
      <c r="K15" s="15">
        <v>0</v>
      </c>
      <c r="L15" s="40"/>
      <c r="M15" s="15">
        <v>0</v>
      </c>
      <c r="N15" s="40" t="s">
        <v>83</v>
      </c>
    </row>
    <row r="16" ht="14.25" spans="1:14">
      <c r="A16" s="11">
        <v>34</v>
      </c>
      <c r="B16" s="12" t="s">
        <v>84</v>
      </c>
      <c r="C16" s="12" t="s">
        <v>24</v>
      </c>
      <c r="D16" s="8">
        <v>1660000</v>
      </c>
      <c r="E16" s="8">
        <v>1660000</v>
      </c>
      <c r="F16" s="14">
        <v>44817</v>
      </c>
      <c r="G16" s="79" t="s">
        <v>85</v>
      </c>
      <c r="H16" s="20" t="e">
        <v>#VALUE!</v>
      </c>
      <c r="I16" s="22"/>
      <c r="J16" s="21"/>
      <c r="K16" s="15" t="e">
        <v>#VALUE!</v>
      </c>
      <c r="L16" s="21">
        <v>0.018</v>
      </c>
      <c r="M16" s="15" t="e">
        <v>#VALUE!</v>
      </c>
      <c r="N16" s="40" t="s">
        <v>86</v>
      </c>
    </row>
    <row r="17" ht="14.25" spans="1:14">
      <c r="A17" s="11">
        <v>63</v>
      </c>
      <c r="B17" s="12" t="s">
        <v>87</v>
      </c>
      <c r="C17" s="12" t="s">
        <v>24</v>
      </c>
      <c r="D17" s="8">
        <v>830000</v>
      </c>
      <c r="E17" s="8">
        <v>830000</v>
      </c>
      <c r="F17" s="14">
        <v>44624</v>
      </c>
      <c r="G17" s="13">
        <v>44947</v>
      </c>
      <c r="H17" s="20">
        <v>323</v>
      </c>
      <c r="I17" s="22">
        <v>-143</v>
      </c>
      <c r="J17" s="21">
        <v>0.042</v>
      </c>
      <c r="K17" s="15">
        <v>31277.1666666667</v>
      </c>
      <c r="L17" s="21">
        <v>0.018</v>
      </c>
      <c r="M17" s="15">
        <v>7470</v>
      </c>
      <c r="N17" s="40" t="s">
        <v>88</v>
      </c>
    </row>
    <row r="18" ht="14.25" spans="1:14">
      <c r="A18" s="11">
        <v>68</v>
      </c>
      <c r="B18" s="12" t="s">
        <v>89</v>
      </c>
      <c r="C18" s="12" t="s">
        <v>24</v>
      </c>
      <c r="D18" s="8">
        <v>600000</v>
      </c>
      <c r="E18" s="8">
        <v>600000</v>
      </c>
      <c r="F18" s="14">
        <v>44854</v>
      </c>
      <c r="G18" s="14">
        <v>44978</v>
      </c>
      <c r="H18" s="20">
        <v>124</v>
      </c>
      <c r="I18" s="22"/>
      <c r="J18" s="21">
        <v>0.0405</v>
      </c>
      <c r="K18" s="15">
        <v>8370</v>
      </c>
      <c r="L18" s="21">
        <v>0.018</v>
      </c>
      <c r="M18" s="15">
        <v>3720</v>
      </c>
      <c r="N18" s="40" t="s">
        <v>90</v>
      </c>
    </row>
    <row r="19" ht="14.25" spans="1:14">
      <c r="A19" s="11">
        <v>71</v>
      </c>
      <c r="B19" s="12" t="s">
        <v>91</v>
      </c>
      <c r="C19" s="12" t="s">
        <v>24</v>
      </c>
      <c r="D19" s="8">
        <v>434770.6</v>
      </c>
      <c r="E19" s="8">
        <v>434770.6</v>
      </c>
      <c r="F19" s="14">
        <v>44643</v>
      </c>
      <c r="G19" s="14">
        <v>44978</v>
      </c>
      <c r="H19" s="20">
        <v>335</v>
      </c>
      <c r="I19" s="22"/>
      <c r="J19" s="21">
        <v>0.042</v>
      </c>
      <c r="K19" s="15">
        <v>16992.2842833333</v>
      </c>
      <c r="L19" s="21">
        <v>0.018</v>
      </c>
      <c r="M19" s="15">
        <v>7282.40755</v>
      </c>
      <c r="N19" s="40" t="s">
        <v>66</v>
      </c>
    </row>
    <row r="20" ht="14.25" spans="1:14">
      <c r="A20" s="11">
        <v>76</v>
      </c>
      <c r="B20" s="12" t="s">
        <v>92</v>
      </c>
      <c r="C20" s="12" t="s">
        <v>24</v>
      </c>
      <c r="D20" s="8">
        <v>1000000</v>
      </c>
      <c r="E20" s="8">
        <v>1000000</v>
      </c>
      <c r="F20" s="14">
        <v>44848</v>
      </c>
      <c r="G20" s="14">
        <v>44978</v>
      </c>
      <c r="H20" s="20">
        <v>130</v>
      </c>
      <c r="I20" s="22"/>
      <c r="J20" s="21">
        <v>0.0405</v>
      </c>
      <c r="K20" s="15">
        <v>14625</v>
      </c>
      <c r="L20" s="21">
        <v>0.018</v>
      </c>
      <c r="M20" s="15">
        <v>6500</v>
      </c>
      <c r="N20" s="40" t="s">
        <v>93</v>
      </c>
    </row>
    <row r="21" ht="14.25" spans="1:14">
      <c r="A21" s="11">
        <v>87</v>
      </c>
      <c r="B21" s="12" t="s">
        <v>94</v>
      </c>
      <c r="C21" s="12" t="s">
        <v>24</v>
      </c>
      <c r="D21" s="8">
        <v>840000</v>
      </c>
      <c r="E21" s="8">
        <v>500000</v>
      </c>
      <c r="F21" s="14">
        <v>44726</v>
      </c>
      <c r="G21" s="14">
        <v>44978</v>
      </c>
      <c r="H21" s="20">
        <v>252</v>
      </c>
      <c r="I21" s="22">
        <v>-72</v>
      </c>
      <c r="J21" s="21">
        <v>0.0425</v>
      </c>
      <c r="K21" s="15">
        <v>24990</v>
      </c>
      <c r="L21" s="21">
        <v>0.018</v>
      </c>
      <c r="M21" s="15">
        <v>4500</v>
      </c>
      <c r="N21" s="40" t="s">
        <v>66</v>
      </c>
    </row>
    <row r="22" ht="14.25" spans="1:14">
      <c r="A22" s="11">
        <v>97</v>
      </c>
      <c r="B22" s="12" t="s">
        <v>39</v>
      </c>
      <c r="C22" s="12" t="s">
        <v>24</v>
      </c>
      <c r="D22" s="8">
        <v>1770000</v>
      </c>
      <c r="E22" s="8">
        <v>1770000</v>
      </c>
      <c r="F22" s="14" t="s">
        <v>95</v>
      </c>
      <c r="G22" s="79"/>
      <c r="H22" s="20" t="e">
        <v>#VALUE!</v>
      </c>
      <c r="I22" s="22"/>
      <c r="J22" s="21">
        <v>0.041</v>
      </c>
      <c r="K22" s="15" t="e">
        <v>#VALUE!</v>
      </c>
      <c r="L22" s="21">
        <v>0.018</v>
      </c>
      <c r="M22" s="15" t="e">
        <v>#VALUE!</v>
      </c>
      <c r="N22" s="40" t="s">
        <v>96</v>
      </c>
    </row>
    <row r="23" ht="14.25" spans="1:14">
      <c r="A23" s="11">
        <v>177</v>
      </c>
      <c r="B23" s="12" t="s">
        <v>38</v>
      </c>
      <c r="C23" s="12" t="s">
        <v>24</v>
      </c>
      <c r="D23" s="8">
        <v>430000</v>
      </c>
      <c r="E23" s="8">
        <v>430000</v>
      </c>
      <c r="F23" s="14">
        <v>44811</v>
      </c>
      <c r="G23" s="79"/>
      <c r="H23" s="20">
        <v>-44811</v>
      </c>
      <c r="I23" s="22"/>
      <c r="J23" s="23"/>
      <c r="K23" s="40"/>
      <c r="L23" s="40"/>
      <c r="M23" s="40"/>
      <c r="N23" s="40" t="s">
        <v>97</v>
      </c>
    </row>
    <row r="24" ht="14.25" spans="1:14">
      <c r="A24" s="11">
        <v>16</v>
      </c>
      <c r="B24" s="12" t="s">
        <v>22</v>
      </c>
      <c r="C24" s="12" t="s">
        <v>20</v>
      </c>
      <c r="D24" s="8">
        <v>760000</v>
      </c>
      <c r="E24" s="8">
        <v>760000</v>
      </c>
      <c r="F24" s="13">
        <v>44690</v>
      </c>
      <c r="G24" s="79" t="s">
        <v>85</v>
      </c>
      <c r="H24" s="20" t="e">
        <v>#VALUE!</v>
      </c>
      <c r="I24" s="22"/>
      <c r="J24" s="21"/>
      <c r="K24" s="15" t="e">
        <v>#VALUE!</v>
      </c>
      <c r="L24" s="21">
        <v>0.018</v>
      </c>
      <c r="M24" s="15" t="e">
        <v>#VALUE!</v>
      </c>
      <c r="N24" s="40" t="s">
        <v>98</v>
      </c>
    </row>
    <row r="25" ht="14.25" spans="1:14">
      <c r="A25" s="11">
        <v>104</v>
      </c>
      <c r="B25" s="12" t="s">
        <v>99</v>
      </c>
      <c r="C25" s="12" t="s">
        <v>100</v>
      </c>
      <c r="D25" s="8">
        <v>200000</v>
      </c>
      <c r="E25" s="8">
        <v>200000</v>
      </c>
      <c r="F25" s="14">
        <v>44652</v>
      </c>
      <c r="G25" s="13">
        <v>44947</v>
      </c>
      <c r="H25" s="20">
        <v>295</v>
      </c>
      <c r="I25" s="22">
        <v>-115</v>
      </c>
      <c r="J25" s="21">
        <v>0.0425</v>
      </c>
      <c r="K25" s="15">
        <v>6965.27777777778</v>
      </c>
      <c r="L25" s="21">
        <v>0.018</v>
      </c>
      <c r="M25" s="15">
        <v>1800</v>
      </c>
      <c r="N25" s="40" t="s">
        <v>101</v>
      </c>
    </row>
    <row r="26" ht="14.25" spans="1:14">
      <c r="A26" s="11">
        <v>161</v>
      </c>
      <c r="B26" s="12" t="s">
        <v>102</v>
      </c>
      <c r="C26" s="12" t="s">
        <v>100</v>
      </c>
      <c r="D26" s="8">
        <v>650000</v>
      </c>
      <c r="E26" s="8">
        <v>650000</v>
      </c>
      <c r="F26" s="14">
        <v>44853</v>
      </c>
      <c r="G26" s="14">
        <v>44947</v>
      </c>
      <c r="H26" s="20">
        <v>94</v>
      </c>
      <c r="I26" s="22"/>
      <c r="J26" s="21">
        <v>0.0405</v>
      </c>
      <c r="K26" s="15">
        <v>6873.75</v>
      </c>
      <c r="L26" s="21">
        <v>0.018</v>
      </c>
      <c r="M26" s="15">
        <v>3055</v>
      </c>
      <c r="N26" s="40" t="s">
        <v>103</v>
      </c>
    </row>
    <row r="27" ht="14.25" spans="1:14">
      <c r="A27" s="11">
        <v>171</v>
      </c>
      <c r="B27" s="12" t="s">
        <v>104</v>
      </c>
      <c r="C27" s="12" t="s">
        <v>100</v>
      </c>
      <c r="D27" s="8">
        <v>220000</v>
      </c>
      <c r="E27" s="8">
        <v>220000</v>
      </c>
      <c r="F27" s="14">
        <v>44650</v>
      </c>
      <c r="G27" s="14">
        <v>44916</v>
      </c>
      <c r="H27" s="20">
        <v>266</v>
      </c>
      <c r="I27" s="22">
        <v>-86</v>
      </c>
      <c r="J27" s="21">
        <v>0.042</v>
      </c>
      <c r="K27" s="15">
        <v>6827.33333333333</v>
      </c>
      <c r="L27" s="21">
        <v>0.018</v>
      </c>
      <c r="M27" s="15">
        <v>1980</v>
      </c>
      <c r="N27" s="40" t="s">
        <v>103</v>
      </c>
    </row>
    <row r="28" ht="14.25" spans="1:14">
      <c r="A28" s="11">
        <v>209</v>
      </c>
      <c r="B28" s="12" t="s">
        <v>105</v>
      </c>
      <c r="C28" s="12" t="s">
        <v>100</v>
      </c>
      <c r="D28" s="8">
        <v>276000</v>
      </c>
      <c r="E28" s="8">
        <v>276000</v>
      </c>
      <c r="F28" s="14">
        <v>44867</v>
      </c>
      <c r="G28" s="14">
        <v>44947</v>
      </c>
      <c r="H28" s="20">
        <v>80</v>
      </c>
      <c r="I28" s="22"/>
      <c r="J28" s="21">
        <v>0.0405</v>
      </c>
      <c r="K28" s="15">
        <v>2484</v>
      </c>
      <c r="L28" s="21">
        <v>0.018</v>
      </c>
      <c r="M28" s="15">
        <v>1104</v>
      </c>
      <c r="N28" s="40" t="s">
        <v>103</v>
      </c>
    </row>
    <row r="29" ht="14.25" spans="1:14">
      <c r="A29" s="11">
        <v>31</v>
      </c>
      <c r="B29" s="12" t="s">
        <v>106</v>
      </c>
      <c r="C29" s="12" t="s">
        <v>42</v>
      </c>
      <c r="D29" s="8">
        <v>4800000</v>
      </c>
      <c r="E29" s="8">
        <v>4800000</v>
      </c>
      <c r="F29" s="14">
        <v>44585</v>
      </c>
      <c r="G29" s="13">
        <v>44950</v>
      </c>
      <c r="H29" s="20">
        <v>365</v>
      </c>
      <c r="I29" s="22">
        <v>-185</v>
      </c>
      <c r="J29" s="21">
        <v>0.0415</v>
      </c>
      <c r="K29" s="15">
        <v>201966.666666667</v>
      </c>
      <c r="L29" s="21">
        <v>0.018</v>
      </c>
      <c r="M29" s="15">
        <v>43200</v>
      </c>
      <c r="N29" s="40" t="s">
        <v>107</v>
      </c>
    </row>
    <row r="30" ht="14.25" spans="1:14">
      <c r="A30" s="11">
        <v>61</v>
      </c>
      <c r="B30" s="12" t="s">
        <v>108</v>
      </c>
      <c r="C30" s="12" t="s">
        <v>42</v>
      </c>
      <c r="D30" s="8">
        <v>2000000</v>
      </c>
      <c r="E30" s="8">
        <v>2000000</v>
      </c>
      <c r="F30" s="14">
        <v>44666</v>
      </c>
      <c r="G30" s="79" t="s">
        <v>85</v>
      </c>
      <c r="H30" s="20" t="e">
        <v>#VALUE!</v>
      </c>
      <c r="I30" s="22"/>
      <c r="J30" s="21">
        <v>0.042</v>
      </c>
      <c r="K30" s="15" t="e">
        <v>#VALUE!</v>
      </c>
      <c r="L30" s="21">
        <v>0.018</v>
      </c>
      <c r="M30" s="15" t="e">
        <v>#VALUE!</v>
      </c>
      <c r="N30" s="40" t="s">
        <v>109</v>
      </c>
    </row>
    <row r="31" ht="14.25" spans="1:14">
      <c r="A31" s="11">
        <v>70</v>
      </c>
      <c r="B31" s="12" t="s">
        <v>41</v>
      </c>
      <c r="C31" s="12" t="s">
        <v>42</v>
      </c>
      <c r="D31" s="8">
        <v>950000</v>
      </c>
      <c r="E31" s="8">
        <v>500000</v>
      </c>
      <c r="F31" s="14">
        <v>44785</v>
      </c>
      <c r="G31" s="14">
        <v>44916</v>
      </c>
      <c r="H31" s="20">
        <v>131</v>
      </c>
      <c r="I31" s="22"/>
      <c r="J31" s="21">
        <v>0.041</v>
      </c>
      <c r="K31" s="15">
        <v>14173.4722222222</v>
      </c>
      <c r="L31" s="21">
        <v>0.018</v>
      </c>
      <c r="M31" s="15">
        <v>3275</v>
      </c>
      <c r="N31" s="40" t="s">
        <v>110</v>
      </c>
    </row>
    <row r="32" ht="14.25" spans="1:14">
      <c r="A32" s="11">
        <v>103</v>
      </c>
      <c r="B32" s="12" t="s">
        <v>111</v>
      </c>
      <c r="C32" s="12" t="s">
        <v>42</v>
      </c>
      <c r="D32" s="8">
        <v>3000000</v>
      </c>
      <c r="E32" s="8">
        <v>3000000</v>
      </c>
      <c r="F32" s="14">
        <v>44587</v>
      </c>
      <c r="G32" s="14">
        <v>44945</v>
      </c>
      <c r="H32" s="20">
        <v>358</v>
      </c>
      <c r="I32" s="22">
        <v>-178</v>
      </c>
      <c r="J32" s="21">
        <v>0.0425</v>
      </c>
      <c r="K32" s="15">
        <v>126791.666666667</v>
      </c>
      <c r="L32" s="21">
        <v>0.018</v>
      </c>
      <c r="M32" s="15">
        <v>27000</v>
      </c>
      <c r="N32" s="40" t="s">
        <v>66</v>
      </c>
    </row>
    <row r="33" ht="14.25" spans="1:14">
      <c r="A33" s="11">
        <v>147</v>
      </c>
      <c r="B33" s="12" t="s">
        <v>112</v>
      </c>
      <c r="C33" s="12" t="s">
        <v>42</v>
      </c>
      <c r="D33" s="8">
        <v>1030000</v>
      </c>
      <c r="E33" s="8">
        <v>1030000</v>
      </c>
      <c r="F33" s="14">
        <v>44797</v>
      </c>
      <c r="G33" s="14">
        <v>44947</v>
      </c>
      <c r="H33" s="20">
        <v>150</v>
      </c>
      <c r="I33" s="22"/>
      <c r="J33" s="21">
        <v>0.0365</v>
      </c>
      <c r="K33" s="15">
        <v>15664.5833333333</v>
      </c>
      <c r="L33" s="21">
        <v>0.018</v>
      </c>
      <c r="M33" s="15">
        <v>7725</v>
      </c>
      <c r="N33" s="40" t="s">
        <v>113</v>
      </c>
    </row>
    <row r="34" ht="14.25" spans="1:14">
      <c r="A34" s="11">
        <v>167</v>
      </c>
      <c r="B34" s="12" t="s">
        <v>114</v>
      </c>
      <c r="C34" s="12" t="s">
        <v>42</v>
      </c>
      <c r="D34" s="8"/>
      <c r="E34" s="8">
        <v>0</v>
      </c>
      <c r="F34" s="14">
        <v>44774</v>
      </c>
      <c r="G34" s="14">
        <v>44947</v>
      </c>
      <c r="H34" s="20">
        <v>173</v>
      </c>
      <c r="I34" s="22"/>
      <c r="J34" s="21">
        <v>0.0405</v>
      </c>
      <c r="K34" s="15">
        <v>0</v>
      </c>
      <c r="L34" s="21">
        <v>0.018</v>
      </c>
      <c r="M34" s="15">
        <v>0</v>
      </c>
      <c r="N34" s="40" t="s">
        <v>109</v>
      </c>
    </row>
    <row r="35" ht="14.25" spans="1:14">
      <c r="A35" s="11">
        <v>192</v>
      </c>
      <c r="B35" s="12" t="s">
        <v>43</v>
      </c>
      <c r="C35" s="12" t="s">
        <v>42</v>
      </c>
      <c r="D35" s="8">
        <v>1000000</v>
      </c>
      <c r="E35" s="8">
        <v>1000000</v>
      </c>
      <c r="F35" s="14">
        <v>44875</v>
      </c>
      <c r="G35" s="14">
        <v>44947</v>
      </c>
      <c r="H35" s="20">
        <v>72</v>
      </c>
      <c r="I35" s="22"/>
      <c r="J35" s="21">
        <v>0.0405</v>
      </c>
      <c r="K35" s="15">
        <v>8100</v>
      </c>
      <c r="L35" s="21">
        <v>0.018</v>
      </c>
      <c r="M35" s="15">
        <v>3600</v>
      </c>
      <c r="N35" s="40" t="s">
        <v>115</v>
      </c>
    </row>
    <row r="36" ht="14.25" spans="1:14">
      <c r="A36" s="11">
        <v>82</v>
      </c>
      <c r="B36" s="12" t="s">
        <v>116</v>
      </c>
      <c r="C36" s="12" t="s">
        <v>117</v>
      </c>
      <c r="D36" s="8">
        <v>1000000</v>
      </c>
      <c r="E36" s="8">
        <v>1000000</v>
      </c>
      <c r="F36" s="14">
        <v>44865</v>
      </c>
      <c r="G36" s="79" t="s">
        <v>85</v>
      </c>
      <c r="H36" s="20" t="e">
        <v>#VALUE!</v>
      </c>
      <c r="I36" s="22"/>
      <c r="J36" s="21">
        <v>0.0422</v>
      </c>
      <c r="K36" s="15" t="e">
        <v>#VALUE!</v>
      </c>
      <c r="L36" s="21">
        <v>0.018</v>
      </c>
      <c r="M36" s="15" t="e">
        <v>#VALUE!</v>
      </c>
      <c r="N36" s="40" t="s">
        <v>86</v>
      </c>
    </row>
    <row r="37" ht="14.25" spans="1:14">
      <c r="A37" s="11">
        <v>181</v>
      </c>
      <c r="B37" s="12" t="s">
        <v>118</v>
      </c>
      <c r="C37" s="12" t="s">
        <v>117</v>
      </c>
      <c r="D37" s="8">
        <v>780000</v>
      </c>
      <c r="E37" s="8">
        <v>780000</v>
      </c>
      <c r="F37" s="14">
        <v>44781</v>
      </c>
      <c r="G37" s="79"/>
      <c r="H37" s="20">
        <v>-44781</v>
      </c>
      <c r="I37" s="22"/>
      <c r="J37" s="21">
        <v>0.041</v>
      </c>
      <c r="K37" s="15">
        <v>-3978045.5</v>
      </c>
      <c r="L37" s="40"/>
      <c r="M37" s="15">
        <v>0</v>
      </c>
      <c r="N37" s="40" t="s">
        <v>119</v>
      </c>
    </row>
    <row r="38" ht="14.25" spans="1:14">
      <c r="A38" s="11">
        <v>184</v>
      </c>
      <c r="B38" s="80" t="s">
        <v>120</v>
      </c>
      <c r="C38" s="12" t="s">
        <v>117</v>
      </c>
      <c r="D38" s="8">
        <v>850000</v>
      </c>
      <c r="E38" s="8">
        <v>850000</v>
      </c>
      <c r="F38" s="14">
        <v>44565</v>
      </c>
      <c r="G38" s="79"/>
      <c r="H38" s="20">
        <v>-44565</v>
      </c>
      <c r="I38" s="22"/>
      <c r="J38" s="21">
        <v>0.041</v>
      </c>
      <c r="K38" s="15">
        <v>-4314139.58333333</v>
      </c>
      <c r="L38" s="40"/>
      <c r="M38" s="15">
        <v>0</v>
      </c>
      <c r="N38" s="40" t="s">
        <v>119</v>
      </c>
    </row>
    <row r="39" ht="14.25" spans="1:14">
      <c r="A39" s="11">
        <v>199</v>
      </c>
      <c r="B39" s="12" t="s">
        <v>121</v>
      </c>
      <c r="C39" s="12" t="s">
        <v>117</v>
      </c>
      <c r="D39" s="8">
        <v>1700000</v>
      </c>
      <c r="E39" s="8">
        <v>1700000</v>
      </c>
      <c r="F39" s="14">
        <v>44722</v>
      </c>
      <c r="G39" s="79"/>
      <c r="H39" s="20">
        <v>-44722</v>
      </c>
      <c r="I39" s="22"/>
      <c r="J39" s="21">
        <v>0.041</v>
      </c>
      <c r="K39" s="15">
        <v>-8658676.11111111</v>
      </c>
      <c r="L39" s="21">
        <v>0.018</v>
      </c>
      <c r="M39" s="15">
        <v>-3801370</v>
      </c>
      <c r="N39" s="40" t="s">
        <v>119</v>
      </c>
    </row>
    <row r="40" ht="14.25" spans="1:15">
      <c r="A40" s="11">
        <v>179</v>
      </c>
      <c r="B40" s="42" t="s">
        <v>122</v>
      </c>
      <c r="C40" s="12" t="s">
        <v>123</v>
      </c>
      <c r="D40" s="8">
        <v>1000000</v>
      </c>
      <c r="E40" s="8">
        <v>1000000</v>
      </c>
      <c r="F40" s="14">
        <v>44576</v>
      </c>
      <c r="G40" s="79"/>
      <c r="H40" s="20">
        <v>-44576</v>
      </c>
      <c r="I40" s="22"/>
      <c r="J40" s="21">
        <v>0.0425</v>
      </c>
      <c r="K40" s="15">
        <v>-5262444.44444444</v>
      </c>
      <c r="L40" s="40"/>
      <c r="M40" s="15">
        <v>0</v>
      </c>
      <c r="N40" s="40" t="s">
        <v>119</v>
      </c>
      <c r="O40" s="1" t="s">
        <v>124</v>
      </c>
    </row>
    <row r="41" ht="14.25" spans="1:14">
      <c r="A41" s="11">
        <v>52</v>
      </c>
      <c r="B41" s="42" t="s">
        <v>125</v>
      </c>
      <c r="C41" s="12" t="s">
        <v>126</v>
      </c>
      <c r="D41" s="8"/>
      <c r="E41" s="8">
        <v>0</v>
      </c>
      <c r="F41" s="14">
        <v>44796</v>
      </c>
      <c r="G41" s="79" t="s">
        <v>85</v>
      </c>
      <c r="H41" s="20" t="e">
        <v>#VALUE!</v>
      </c>
      <c r="I41" s="22"/>
      <c r="J41" s="21">
        <v>0.04</v>
      </c>
      <c r="K41" s="15" t="e">
        <v>#VALUE!</v>
      </c>
      <c r="L41" s="21">
        <v>0.018</v>
      </c>
      <c r="M41" s="15" t="e">
        <v>#VALUE!</v>
      </c>
      <c r="N41" s="40" t="s">
        <v>109</v>
      </c>
    </row>
    <row r="42" ht="14.25" spans="1:15">
      <c r="A42" s="11">
        <v>58</v>
      </c>
      <c r="B42" s="42" t="s">
        <v>127</v>
      </c>
      <c r="C42" s="12" t="s">
        <v>126</v>
      </c>
      <c r="D42" s="8">
        <v>950000</v>
      </c>
      <c r="E42" s="8">
        <v>950000</v>
      </c>
      <c r="F42" s="14">
        <v>44832</v>
      </c>
      <c r="G42" s="79" t="s">
        <v>85</v>
      </c>
      <c r="H42" s="20" t="e">
        <v>#VALUE!</v>
      </c>
      <c r="I42" s="22"/>
      <c r="J42" s="21">
        <v>0.038</v>
      </c>
      <c r="K42" s="15" t="e">
        <v>#VALUE!</v>
      </c>
      <c r="L42" s="21">
        <v>0.018</v>
      </c>
      <c r="M42" s="15" t="e">
        <v>#VALUE!</v>
      </c>
      <c r="N42" s="81" t="s">
        <v>109</v>
      </c>
      <c r="O42" s="1" t="s">
        <v>61</v>
      </c>
    </row>
    <row r="43" ht="14.25" spans="1:14">
      <c r="A43" s="11">
        <v>126</v>
      </c>
      <c r="B43" s="42" t="s">
        <v>128</v>
      </c>
      <c r="C43" s="12" t="s">
        <v>126</v>
      </c>
      <c r="D43" s="8">
        <v>1600000</v>
      </c>
      <c r="E43" s="8">
        <v>1600000</v>
      </c>
      <c r="F43" s="14">
        <v>45196</v>
      </c>
      <c r="G43" s="79"/>
      <c r="H43" s="20">
        <v>-45196</v>
      </c>
      <c r="I43" s="22"/>
      <c r="J43" s="21">
        <v>0.038</v>
      </c>
      <c r="K43" s="15">
        <v>-7633102.22222222</v>
      </c>
      <c r="L43" s="21">
        <v>0.018</v>
      </c>
      <c r="M43" s="15">
        <v>-3615680</v>
      </c>
      <c r="N43" s="40" t="s">
        <v>109</v>
      </c>
    </row>
    <row r="44" ht="14.25" spans="1:14">
      <c r="A44" s="11">
        <v>136</v>
      </c>
      <c r="B44" s="42" t="s">
        <v>129</v>
      </c>
      <c r="C44" s="12" t="s">
        <v>126</v>
      </c>
      <c r="D44" s="8">
        <v>1017000</v>
      </c>
      <c r="E44" s="8">
        <v>1017000</v>
      </c>
      <c r="F44" s="14">
        <v>44834</v>
      </c>
      <c r="G44" s="79"/>
      <c r="H44" s="20">
        <v>-44834</v>
      </c>
      <c r="I44" s="22"/>
      <c r="J44" s="21">
        <v>0.04</v>
      </c>
      <c r="K44" s="15">
        <v>-5066242</v>
      </c>
      <c r="L44" s="21">
        <v>0.018</v>
      </c>
      <c r="M44" s="15">
        <v>-2279808.9</v>
      </c>
      <c r="N44" s="40" t="s">
        <v>109</v>
      </c>
    </row>
    <row r="45" ht="14.25" spans="1:14">
      <c r="A45" s="11">
        <v>189</v>
      </c>
      <c r="B45" s="42" t="s">
        <v>130</v>
      </c>
      <c r="C45" s="12" t="s">
        <v>126</v>
      </c>
      <c r="D45" s="8">
        <v>239000</v>
      </c>
      <c r="E45" s="8">
        <v>239000</v>
      </c>
      <c r="F45" s="14">
        <v>44897</v>
      </c>
      <c r="G45" s="79"/>
      <c r="H45" s="20">
        <v>-44897</v>
      </c>
      <c r="I45" s="22"/>
      <c r="J45" s="21">
        <v>0.0415</v>
      </c>
      <c r="K45" s="15">
        <v>-1236974.70694444</v>
      </c>
      <c r="L45" s="40"/>
      <c r="M45" s="15">
        <v>0</v>
      </c>
      <c r="N45" s="40" t="s">
        <v>109</v>
      </c>
    </row>
    <row r="46" ht="14.25" spans="1:15">
      <c r="A46" s="11">
        <v>205</v>
      </c>
      <c r="B46" s="42" t="s">
        <v>131</v>
      </c>
      <c r="C46" s="12" t="s">
        <v>126</v>
      </c>
      <c r="D46" s="8">
        <v>300000</v>
      </c>
      <c r="E46" s="8">
        <v>300000</v>
      </c>
      <c r="F46" s="14">
        <v>44680</v>
      </c>
      <c r="G46" s="79"/>
      <c r="H46" s="20">
        <v>-44680</v>
      </c>
      <c r="I46" s="22"/>
      <c r="J46" s="21">
        <v>0.041</v>
      </c>
      <c r="K46" s="15">
        <v>-1526566.66666667</v>
      </c>
      <c r="L46" s="21">
        <v>0.018</v>
      </c>
      <c r="M46" s="15">
        <v>-670200</v>
      </c>
      <c r="N46" s="40" t="s">
        <v>109</v>
      </c>
      <c r="O46" s="1" t="s">
        <v>132</v>
      </c>
    </row>
    <row r="47" ht="14.25" spans="1:14">
      <c r="A47" s="11">
        <v>133</v>
      </c>
      <c r="B47" s="12" t="s">
        <v>133</v>
      </c>
      <c r="C47" s="12" t="s">
        <v>134</v>
      </c>
      <c r="D47" s="8">
        <v>800000</v>
      </c>
      <c r="E47" s="8">
        <v>800000</v>
      </c>
      <c r="F47" s="14">
        <v>44659</v>
      </c>
      <c r="G47" s="79"/>
      <c r="H47" s="20">
        <v>-44659</v>
      </c>
      <c r="I47" s="22"/>
      <c r="J47" s="21">
        <v>0.0435</v>
      </c>
      <c r="K47" s="15">
        <v>-4317036.66666667</v>
      </c>
      <c r="L47" s="21">
        <v>0.018</v>
      </c>
      <c r="M47" s="15">
        <v>-1786360</v>
      </c>
      <c r="N47" s="40" t="s">
        <v>135</v>
      </c>
    </row>
    <row r="48" ht="14.25" spans="1:14">
      <c r="A48" s="11">
        <v>114</v>
      </c>
      <c r="B48" s="12" t="s">
        <v>136</v>
      </c>
      <c r="C48" s="12" t="s">
        <v>137</v>
      </c>
      <c r="D48" s="15">
        <v>31479112.17</v>
      </c>
      <c r="E48" s="15">
        <v>10000000</v>
      </c>
      <c r="F48" s="14">
        <v>44728</v>
      </c>
      <c r="G48" s="14">
        <v>44825</v>
      </c>
      <c r="H48" s="20">
        <v>97</v>
      </c>
      <c r="I48" s="22"/>
      <c r="J48" s="21">
        <v>0.0375</v>
      </c>
      <c r="K48" s="15">
        <v>318070.195884375</v>
      </c>
      <c r="L48" s="21">
        <v>0.018</v>
      </c>
      <c r="M48" s="15">
        <v>48500</v>
      </c>
      <c r="N48" s="40" t="s">
        <v>138</v>
      </c>
    </row>
    <row r="49" ht="14.25" spans="1:14">
      <c r="A49" s="11">
        <v>18</v>
      </c>
      <c r="B49" s="12" t="s">
        <v>139</v>
      </c>
      <c r="C49" s="12" t="s">
        <v>140</v>
      </c>
      <c r="D49" s="8">
        <v>1000000</v>
      </c>
      <c r="E49" s="8">
        <v>1000000</v>
      </c>
      <c r="F49" s="13"/>
      <c r="G49" s="13"/>
      <c r="H49" s="20">
        <v>0</v>
      </c>
      <c r="I49" s="22"/>
      <c r="J49" s="21"/>
      <c r="K49" s="15">
        <v>0</v>
      </c>
      <c r="L49" s="21">
        <v>0.018</v>
      </c>
      <c r="M49" s="15">
        <v>0</v>
      </c>
      <c r="N49" s="40" t="s">
        <v>141</v>
      </c>
    </row>
    <row r="50" ht="14.25" spans="1:14">
      <c r="A50" s="11">
        <v>79</v>
      </c>
      <c r="B50" s="12" t="s">
        <v>142</v>
      </c>
      <c r="C50" s="12" t="s">
        <v>143</v>
      </c>
      <c r="D50" s="8">
        <v>9500000</v>
      </c>
      <c r="E50" s="8">
        <v>9500000</v>
      </c>
      <c r="F50" s="14">
        <v>44833</v>
      </c>
      <c r="G50" s="79" t="s">
        <v>85</v>
      </c>
      <c r="H50" s="20" t="e">
        <v>#VALUE!</v>
      </c>
      <c r="I50" s="22"/>
      <c r="J50" s="21">
        <v>0.0315</v>
      </c>
      <c r="K50" s="15" t="e">
        <v>#VALUE!</v>
      </c>
      <c r="L50" s="21">
        <v>0.018</v>
      </c>
      <c r="M50" s="15" t="e">
        <v>#VALUE!</v>
      </c>
      <c r="N50" s="40" t="s">
        <v>58</v>
      </c>
    </row>
    <row r="51" ht="14.25" spans="1:14">
      <c r="A51" s="11">
        <v>47</v>
      </c>
      <c r="B51" s="12" t="s">
        <v>144</v>
      </c>
      <c r="C51" s="12" t="s">
        <v>145</v>
      </c>
      <c r="D51" s="8">
        <v>2900000</v>
      </c>
      <c r="E51" s="8">
        <v>2900000</v>
      </c>
      <c r="F51" s="14">
        <v>44756</v>
      </c>
      <c r="G51" s="79" t="s">
        <v>85</v>
      </c>
      <c r="H51" s="20" t="e">
        <v>#VALUE!</v>
      </c>
      <c r="I51" s="22"/>
      <c r="J51" s="21">
        <v>0.04</v>
      </c>
      <c r="K51" s="15" t="e">
        <v>#VALUE!</v>
      </c>
      <c r="L51" s="21">
        <v>0.018</v>
      </c>
      <c r="M51" s="15" t="e">
        <v>#VALUE!</v>
      </c>
      <c r="N51" s="40" t="s">
        <v>77</v>
      </c>
    </row>
    <row r="53" s="25" customFormat="1" ht="14.25" spans="1:4">
      <c r="A53" s="11">
        <v>66</v>
      </c>
      <c r="B53" s="12" t="s">
        <v>146</v>
      </c>
      <c r="C53" s="12" t="s">
        <v>147</v>
      </c>
      <c r="D53" s="40" t="s">
        <v>148</v>
      </c>
    </row>
  </sheetData>
  <sortState ref="A2:N53">
    <sortCondition ref="C2:C53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5"/>
  <sheetViews>
    <sheetView zoomScale="70" zoomScaleNormal="70" workbookViewId="0">
      <selection activeCell="A33" sqref="$A33:$XFD33"/>
    </sheetView>
  </sheetViews>
  <sheetFormatPr defaultColWidth="9" defaultRowHeight="13.5"/>
  <cols>
    <col min="1" max="1" width="7.94166666666667" style="66" customWidth="1"/>
    <col min="2" max="2" width="38.7583333333333" style="25" customWidth="1"/>
    <col min="3" max="3" width="20.5833333333333" style="27" customWidth="1"/>
    <col min="4" max="4" width="51.025" style="25" customWidth="1"/>
    <col min="5" max="5" width="33.375" style="25" customWidth="1"/>
    <col min="6" max="6" width="38.8166666666667" customWidth="1"/>
    <col min="7" max="7" width="49.8166666666667" customWidth="1"/>
    <col min="8" max="8" width="21.6166666666667" customWidth="1"/>
    <col min="32" max="32" width="9.375"/>
  </cols>
  <sheetData>
    <row r="1" s="65" customFormat="1" ht="14.25" spans="1:6">
      <c r="A1" s="37" t="s">
        <v>0</v>
      </c>
      <c r="B1" s="5" t="s">
        <v>45</v>
      </c>
      <c r="C1" s="5" t="s">
        <v>3</v>
      </c>
      <c r="D1" s="5" t="s">
        <v>46</v>
      </c>
      <c r="E1" s="5" t="s">
        <v>149</v>
      </c>
      <c r="F1" s="5" t="s">
        <v>149</v>
      </c>
    </row>
    <row r="2" ht="14.25" spans="1:6">
      <c r="A2" s="11">
        <v>1</v>
      </c>
      <c r="B2" s="12" t="s">
        <v>150</v>
      </c>
      <c r="C2" s="43">
        <v>201000</v>
      </c>
      <c r="D2" s="12" t="s">
        <v>63</v>
      </c>
      <c r="E2" s="67" t="s">
        <v>151</v>
      </c>
      <c r="F2" s="68"/>
    </row>
    <row r="3" ht="14.25" spans="1:6">
      <c r="A3" s="11">
        <v>2</v>
      </c>
      <c r="B3" s="12" t="s">
        <v>152</v>
      </c>
      <c r="C3" s="43">
        <v>400000</v>
      </c>
      <c r="D3" s="12" t="s">
        <v>20</v>
      </c>
      <c r="E3" s="69" t="s">
        <v>153</v>
      </c>
      <c r="F3" s="68"/>
    </row>
    <row r="4" ht="14.25" spans="1:6">
      <c r="A4" s="11">
        <v>3</v>
      </c>
      <c r="B4" s="12" t="s">
        <v>154</v>
      </c>
      <c r="C4" s="43">
        <v>930000</v>
      </c>
      <c r="D4" s="12" t="s">
        <v>24</v>
      </c>
      <c r="E4" s="69"/>
      <c r="F4" s="68" t="s">
        <v>155</v>
      </c>
    </row>
    <row r="5" ht="14.25" spans="1:6">
      <c r="A5" s="11">
        <v>4</v>
      </c>
      <c r="B5" s="12" t="s">
        <v>156</v>
      </c>
      <c r="C5" s="43">
        <v>900000</v>
      </c>
      <c r="D5" s="12" t="s">
        <v>157</v>
      </c>
      <c r="E5" s="69"/>
      <c r="F5" s="68" t="s">
        <v>103</v>
      </c>
    </row>
    <row r="6" ht="14.25" spans="1:5">
      <c r="A6" s="11">
        <v>5</v>
      </c>
      <c r="B6" s="12" t="s">
        <v>158</v>
      </c>
      <c r="C6" s="43">
        <v>3000000</v>
      </c>
      <c r="D6" s="12" t="s">
        <v>29</v>
      </c>
      <c r="E6" s="69"/>
    </row>
    <row r="7" ht="14.25" spans="1:6">
      <c r="A7" s="11">
        <v>6</v>
      </c>
      <c r="B7" s="12" t="s">
        <v>159</v>
      </c>
      <c r="C7" s="43">
        <v>440000</v>
      </c>
      <c r="D7" s="12" t="s">
        <v>42</v>
      </c>
      <c r="E7" s="69" t="s">
        <v>153</v>
      </c>
      <c r="F7" s="68" t="s">
        <v>155</v>
      </c>
    </row>
    <row r="8" ht="14.25" spans="1:6">
      <c r="A8" s="11">
        <v>7</v>
      </c>
      <c r="B8" s="12" t="s">
        <v>160</v>
      </c>
      <c r="C8" s="43">
        <v>5450000</v>
      </c>
      <c r="D8" s="12" t="s">
        <v>161</v>
      </c>
      <c r="E8" s="69"/>
      <c r="F8" t="s">
        <v>162</v>
      </c>
    </row>
    <row r="9" ht="14.25" spans="1:6">
      <c r="A9" s="11">
        <v>8</v>
      </c>
      <c r="B9" s="12" t="s">
        <v>163</v>
      </c>
      <c r="C9" s="43">
        <v>1500000</v>
      </c>
      <c r="D9" s="12" t="s">
        <v>164</v>
      </c>
      <c r="E9" s="69" t="s">
        <v>165</v>
      </c>
      <c r="F9" t="s">
        <v>162</v>
      </c>
    </row>
    <row r="10" ht="14.25" spans="1:6">
      <c r="A10" s="11">
        <v>9</v>
      </c>
      <c r="B10" s="12" t="s">
        <v>166</v>
      </c>
      <c r="C10" s="43">
        <v>450000</v>
      </c>
      <c r="D10" s="12" t="s">
        <v>42</v>
      </c>
      <c r="E10" s="69"/>
      <c r="F10" s="68" t="s">
        <v>155</v>
      </c>
    </row>
    <row r="11" ht="14.25" spans="1:5">
      <c r="A11" s="11">
        <v>10</v>
      </c>
      <c r="B11" s="12" t="s">
        <v>167</v>
      </c>
      <c r="C11" s="43">
        <v>3000000</v>
      </c>
      <c r="D11" s="12" t="s">
        <v>168</v>
      </c>
      <c r="E11" s="69"/>
    </row>
    <row r="12" ht="14.25" spans="1:6">
      <c r="A12" s="11">
        <v>11</v>
      </c>
      <c r="B12" s="12" t="s">
        <v>169</v>
      </c>
      <c r="C12" s="43">
        <v>5000000</v>
      </c>
      <c r="D12" s="12" t="s">
        <v>36</v>
      </c>
      <c r="E12" s="69"/>
      <c r="F12" t="s">
        <v>162</v>
      </c>
    </row>
    <row r="13" ht="14.25" spans="1:6">
      <c r="A13" s="11">
        <v>12</v>
      </c>
      <c r="B13" s="12" t="s">
        <v>170</v>
      </c>
      <c r="C13" s="43">
        <v>9950000</v>
      </c>
      <c r="D13" s="12" t="s">
        <v>29</v>
      </c>
      <c r="E13" s="69" t="s">
        <v>171</v>
      </c>
      <c r="F13" t="s">
        <v>172</v>
      </c>
    </row>
    <row r="14" ht="14.25" spans="1:6">
      <c r="A14" s="11">
        <v>13</v>
      </c>
      <c r="B14" s="12" t="s">
        <v>19</v>
      </c>
      <c r="C14" s="43">
        <v>800000</v>
      </c>
      <c r="D14" s="12" t="s">
        <v>20</v>
      </c>
      <c r="E14" s="69" t="s">
        <v>173</v>
      </c>
      <c r="F14" s="68"/>
    </row>
    <row r="15" ht="14.25" spans="1:6">
      <c r="A15" s="11">
        <v>14</v>
      </c>
      <c r="B15" s="12" t="s">
        <v>174</v>
      </c>
      <c r="C15" s="43">
        <v>600000</v>
      </c>
      <c r="D15" s="12" t="s">
        <v>24</v>
      </c>
      <c r="E15" s="69"/>
      <c r="F15" s="68" t="s">
        <v>155</v>
      </c>
    </row>
    <row r="16" ht="14.25" spans="1:6">
      <c r="A16" s="11">
        <v>15</v>
      </c>
      <c r="B16" s="12" t="s">
        <v>54</v>
      </c>
      <c r="C16" s="43">
        <v>5000000</v>
      </c>
      <c r="D16" s="12" t="s">
        <v>55</v>
      </c>
      <c r="E16" s="69" t="s">
        <v>175</v>
      </c>
      <c r="F16" t="s">
        <v>176</v>
      </c>
    </row>
    <row r="17" ht="14.25" spans="1:6">
      <c r="A17" s="11">
        <v>16</v>
      </c>
      <c r="B17" s="12" t="s">
        <v>22</v>
      </c>
      <c r="C17" s="43">
        <v>500000</v>
      </c>
      <c r="D17" s="12" t="s">
        <v>20</v>
      </c>
      <c r="E17" s="40" t="s">
        <v>177</v>
      </c>
      <c r="F17" s="68"/>
    </row>
    <row r="18" ht="14.25" spans="1:6">
      <c r="A18" s="11">
        <v>17</v>
      </c>
      <c r="B18" s="12" t="s">
        <v>178</v>
      </c>
      <c r="C18" s="43">
        <v>1400000</v>
      </c>
      <c r="D18" s="12" t="s">
        <v>100</v>
      </c>
      <c r="E18" s="40"/>
      <c r="F18" s="68" t="s">
        <v>179</v>
      </c>
    </row>
    <row r="19" ht="14.25" spans="1:6">
      <c r="A19" s="41">
        <v>18</v>
      </c>
      <c r="B19" s="42" t="s">
        <v>139</v>
      </c>
      <c r="C19" s="43">
        <v>1000000</v>
      </c>
      <c r="D19" s="42" t="s">
        <v>140</v>
      </c>
      <c r="E19" s="44" t="s">
        <v>180</v>
      </c>
      <c r="F19" t="s">
        <v>181</v>
      </c>
    </row>
    <row r="20" ht="14.25" spans="1:6">
      <c r="A20" s="11">
        <v>19</v>
      </c>
      <c r="B20" s="12" t="s">
        <v>182</v>
      </c>
      <c r="C20" s="43">
        <v>1000000</v>
      </c>
      <c r="D20" s="12" t="s">
        <v>24</v>
      </c>
      <c r="E20" s="40"/>
      <c r="F20" s="68" t="s">
        <v>155</v>
      </c>
    </row>
    <row r="21" ht="14.25" spans="1:6">
      <c r="A21" s="11">
        <v>20</v>
      </c>
      <c r="B21" s="12" t="s">
        <v>183</v>
      </c>
      <c r="C21" s="43">
        <v>340000</v>
      </c>
      <c r="D21" s="12" t="s">
        <v>24</v>
      </c>
      <c r="E21" s="40"/>
      <c r="F21" s="68" t="s">
        <v>155</v>
      </c>
    </row>
    <row r="22" ht="14.25" spans="1:8">
      <c r="A22" s="11">
        <v>21</v>
      </c>
      <c r="B22" s="12" t="s">
        <v>184</v>
      </c>
      <c r="C22" s="43">
        <v>1200000</v>
      </c>
      <c r="D22" s="12" t="s">
        <v>164</v>
      </c>
      <c r="E22" s="40"/>
      <c r="F22" s="70"/>
      <c r="H22" s="68" t="s">
        <v>155</v>
      </c>
    </row>
    <row r="23" ht="14.25" spans="1:6">
      <c r="A23" s="11">
        <v>22</v>
      </c>
      <c r="B23" s="12" t="s">
        <v>185</v>
      </c>
      <c r="C23" s="43">
        <v>800000</v>
      </c>
      <c r="D23" s="12" t="s">
        <v>42</v>
      </c>
      <c r="E23" s="40"/>
      <c r="F23" s="68"/>
    </row>
    <row r="24" ht="14.25" spans="1:6">
      <c r="A24" s="11">
        <v>23</v>
      </c>
      <c r="B24" s="12" t="s">
        <v>23</v>
      </c>
      <c r="C24" s="43">
        <v>200000</v>
      </c>
      <c r="D24" s="12" t="s">
        <v>24</v>
      </c>
      <c r="E24" s="40"/>
      <c r="F24" s="68" t="s">
        <v>155</v>
      </c>
    </row>
    <row r="25" ht="14.25" spans="1:6">
      <c r="A25" s="11">
        <v>24</v>
      </c>
      <c r="B25" s="12" t="s">
        <v>186</v>
      </c>
      <c r="C25" s="43">
        <v>50000</v>
      </c>
      <c r="D25" s="12" t="s">
        <v>187</v>
      </c>
      <c r="E25" s="40"/>
      <c r="F25" t="s">
        <v>188</v>
      </c>
    </row>
    <row r="26" ht="14.25" spans="1:6">
      <c r="A26" s="11">
        <v>25</v>
      </c>
      <c r="B26" s="12" t="s">
        <v>189</v>
      </c>
      <c r="C26" s="43">
        <v>1000000</v>
      </c>
      <c r="D26" s="12" t="s">
        <v>42</v>
      </c>
      <c r="E26" s="40"/>
      <c r="F26" s="68"/>
    </row>
    <row r="27" ht="14.25" spans="1:6">
      <c r="A27" s="11">
        <v>26</v>
      </c>
      <c r="B27" s="12" t="s">
        <v>190</v>
      </c>
      <c r="C27" s="43">
        <v>3680000</v>
      </c>
      <c r="D27" s="12" t="s">
        <v>24</v>
      </c>
      <c r="E27" s="40"/>
      <c r="F27" s="68" t="s">
        <v>155</v>
      </c>
    </row>
    <row r="28" ht="14.25" spans="1:6">
      <c r="A28" s="41">
        <v>27</v>
      </c>
      <c r="B28" s="42" t="s">
        <v>81</v>
      </c>
      <c r="C28" s="43"/>
      <c r="D28" s="42" t="s">
        <v>82</v>
      </c>
      <c r="E28" s="44" t="s">
        <v>191</v>
      </c>
      <c r="F28" s="68" t="s">
        <v>155</v>
      </c>
    </row>
    <row r="29" ht="14.25" spans="1:6">
      <c r="A29" s="11">
        <v>28</v>
      </c>
      <c r="B29" s="12" t="s">
        <v>25</v>
      </c>
      <c r="C29" s="43">
        <v>500000</v>
      </c>
      <c r="D29" s="12" t="s">
        <v>24</v>
      </c>
      <c r="E29" s="40" t="s">
        <v>192</v>
      </c>
      <c r="F29" s="68" t="s">
        <v>155</v>
      </c>
    </row>
    <row r="30" ht="14.25" spans="1:6">
      <c r="A30" s="41">
        <v>29</v>
      </c>
      <c r="B30" s="42" t="s">
        <v>57</v>
      </c>
      <c r="C30" s="43">
        <v>5000000</v>
      </c>
      <c r="D30" s="42" t="s">
        <v>55</v>
      </c>
      <c r="E30" s="44" t="s">
        <v>58</v>
      </c>
      <c r="F30" t="s">
        <v>193</v>
      </c>
    </row>
    <row r="31" ht="14.25" spans="1:6">
      <c r="A31" s="11">
        <v>30</v>
      </c>
      <c r="B31" s="12" t="s">
        <v>194</v>
      </c>
      <c r="C31" s="43">
        <v>800000</v>
      </c>
      <c r="D31" s="12" t="s">
        <v>195</v>
      </c>
      <c r="E31" s="40"/>
      <c r="F31" s="68" t="s">
        <v>196</v>
      </c>
    </row>
    <row r="32" ht="14.25" spans="1:6">
      <c r="A32" s="41">
        <v>31</v>
      </c>
      <c r="B32" s="42" t="s">
        <v>106</v>
      </c>
      <c r="C32" s="43">
        <v>4800000</v>
      </c>
      <c r="D32" s="42" t="s">
        <v>42</v>
      </c>
      <c r="E32" s="44" t="s">
        <v>197</v>
      </c>
      <c r="F32" s="68"/>
    </row>
    <row r="33" ht="14.25" spans="1:6">
      <c r="A33" s="11">
        <v>32</v>
      </c>
      <c r="B33" s="12" t="s">
        <v>198</v>
      </c>
      <c r="C33" s="43">
        <v>420000</v>
      </c>
      <c r="D33" s="12" t="s">
        <v>100</v>
      </c>
      <c r="E33" s="40"/>
      <c r="F33" s="68" t="s">
        <v>103</v>
      </c>
    </row>
    <row r="34" ht="14.25" spans="1:6">
      <c r="A34" s="11">
        <v>33</v>
      </c>
      <c r="B34" s="12" t="s">
        <v>199</v>
      </c>
      <c r="C34" s="43">
        <v>1880000</v>
      </c>
      <c r="D34" s="12" t="s">
        <v>24</v>
      </c>
      <c r="E34" s="40"/>
      <c r="F34" s="68" t="s">
        <v>155</v>
      </c>
    </row>
    <row r="35" ht="14.25" spans="1:6">
      <c r="A35" s="41">
        <v>34</v>
      </c>
      <c r="B35" s="42" t="s">
        <v>84</v>
      </c>
      <c r="C35" s="43">
        <v>1660000</v>
      </c>
      <c r="D35" s="42" t="s">
        <v>24</v>
      </c>
      <c r="E35" s="44" t="s">
        <v>86</v>
      </c>
      <c r="F35" s="68"/>
    </row>
    <row r="36" ht="14.25" spans="1:6">
      <c r="A36" s="41">
        <v>35</v>
      </c>
      <c r="B36" s="42" t="s">
        <v>26</v>
      </c>
      <c r="C36" s="43">
        <v>1000000</v>
      </c>
      <c r="D36" s="42" t="s">
        <v>200</v>
      </c>
      <c r="E36" s="44" t="s">
        <v>201</v>
      </c>
      <c r="F36" t="s">
        <v>103</v>
      </c>
    </row>
    <row r="37" ht="14.25" spans="1:6">
      <c r="A37" s="11">
        <v>36</v>
      </c>
      <c r="B37" s="12" t="s">
        <v>202</v>
      </c>
      <c r="C37" s="43">
        <v>2000000</v>
      </c>
      <c r="D37" s="12" t="s">
        <v>164</v>
      </c>
      <c r="E37" s="40"/>
      <c r="F37" t="s">
        <v>188</v>
      </c>
    </row>
    <row r="38" ht="14.25" spans="1:6">
      <c r="A38" s="11">
        <v>37</v>
      </c>
      <c r="B38" s="12" t="s">
        <v>203</v>
      </c>
      <c r="C38" s="43">
        <v>500000</v>
      </c>
      <c r="D38" s="12" t="s">
        <v>161</v>
      </c>
      <c r="E38" s="40"/>
      <c r="F38" t="s">
        <v>188</v>
      </c>
    </row>
    <row r="39" ht="14.25" spans="1:6">
      <c r="A39" s="11">
        <v>38</v>
      </c>
      <c r="B39" s="12" t="s">
        <v>204</v>
      </c>
      <c r="C39" s="43">
        <v>1000000</v>
      </c>
      <c r="D39" s="12" t="s">
        <v>100</v>
      </c>
      <c r="E39" s="40"/>
      <c r="F39" s="68"/>
    </row>
    <row r="40" ht="14.25" spans="1:6">
      <c r="A40" s="11">
        <v>39</v>
      </c>
      <c r="B40" s="12" t="s">
        <v>205</v>
      </c>
      <c r="C40" s="43">
        <v>720000</v>
      </c>
      <c r="D40" s="12" t="s">
        <v>42</v>
      </c>
      <c r="E40" s="40" t="s">
        <v>206</v>
      </c>
      <c r="F40" s="68" t="s">
        <v>196</v>
      </c>
    </row>
    <row r="41" ht="14.25" spans="1:6">
      <c r="A41" s="11">
        <v>40</v>
      </c>
      <c r="B41" s="12" t="s">
        <v>207</v>
      </c>
      <c r="C41" s="43">
        <v>4000000</v>
      </c>
      <c r="D41" s="12" t="s">
        <v>63</v>
      </c>
      <c r="E41" s="40"/>
      <c r="F41" s="68"/>
    </row>
    <row r="42" ht="14.25" spans="1:6">
      <c r="A42" s="11">
        <v>41</v>
      </c>
      <c r="B42" s="12" t="s">
        <v>208</v>
      </c>
      <c r="C42" s="43">
        <v>1000000</v>
      </c>
      <c r="D42" s="12" t="s">
        <v>209</v>
      </c>
      <c r="E42" s="40"/>
      <c r="F42" t="s">
        <v>188</v>
      </c>
    </row>
    <row r="43" ht="14.25" spans="1:5">
      <c r="A43" s="11">
        <v>42</v>
      </c>
      <c r="B43" s="12" t="s">
        <v>210</v>
      </c>
      <c r="C43" s="43">
        <v>200000</v>
      </c>
      <c r="D43" s="12" t="s">
        <v>29</v>
      </c>
      <c r="E43" s="40" t="s">
        <v>211</v>
      </c>
    </row>
    <row r="44" ht="14.25" spans="1:6">
      <c r="A44" s="11">
        <v>43</v>
      </c>
      <c r="B44" s="12" t="s">
        <v>212</v>
      </c>
      <c r="C44" s="43">
        <v>540000</v>
      </c>
      <c r="D44" s="12" t="s">
        <v>24</v>
      </c>
      <c r="E44" s="40"/>
      <c r="F44" s="68" t="s">
        <v>155</v>
      </c>
    </row>
    <row r="45" ht="14.25" spans="1:6">
      <c r="A45" s="11">
        <v>44</v>
      </c>
      <c r="B45" s="12" t="s">
        <v>213</v>
      </c>
      <c r="C45" s="43">
        <v>400000</v>
      </c>
      <c r="D45" s="12" t="s">
        <v>42</v>
      </c>
      <c r="E45" s="40"/>
      <c r="F45" s="68"/>
    </row>
    <row r="46" ht="14.25" spans="1:6">
      <c r="A46" s="11">
        <v>45</v>
      </c>
      <c r="B46" s="12" t="s">
        <v>214</v>
      </c>
      <c r="C46" s="43">
        <v>173002.79</v>
      </c>
      <c r="D46" s="12" t="s">
        <v>20</v>
      </c>
      <c r="E46" s="40"/>
      <c r="F46" s="68"/>
    </row>
    <row r="47" ht="14.25" spans="1:6">
      <c r="A47" s="11">
        <v>46</v>
      </c>
      <c r="B47" s="12" t="s">
        <v>215</v>
      </c>
      <c r="C47" s="43">
        <v>520000</v>
      </c>
      <c r="D47" s="12" t="s">
        <v>100</v>
      </c>
      <c r="E47" s="40"/>
      <c r="F47" s="68" t="s">
        <v>103</v>
      </c>
    </row>
    <row r="48" ht="14.25" spans="1:6">
      <c r="A48" s="41">
        <v>47</v>
      </c>
      <c r="B48" s="42" t="s">
        <v>144</v>
      </c>
      <c r="C48" s="43">
        <v>2900000</v>
      </c>
      <c r="D48" s="42" t="s">
        <v>145</v>
      </c>
      <c r="E48" s="44" t="s">
        <v>77</v>
      </c>
      <c r="F48" t="s">
        <v>216</v>
      </c>
    </row>
    <row r="49" ht="14.25" spans="1:5">
      <c r="A49" s="11">
        <v>48</v>
      </c>
      <c r="B49" s="12" t="s">
        <v>217</v>
      </c>
      <c r="C49" s="43">
        <v>1880000</v>
      </c>
      <c r="D49" s="12" t="s">
        <v>29</v>
      </c>
      <c r="E49" s="40"/>
    </row>
    <row r="50" ht="14.25" spans="1:6">
      <c r="A50" s="11">
        <v>49</v>
      </c>
      <c r="B50" s="12" t="s">
        <v>218</v>
      </c>
      <c r="C50" s="43">
        <v>187000</v>
      </c>
      <c r="D50" s="12" t="s">
        <v>20</v>
      </c>
      <c r="E50" s="40"/>
      <c r="F50" s="68"/>
    </row>
    <row r="51" ht="14.25" spans="1:6">
      <c r="A51" s="11">
        <v>50</v>
      </c>
      <c r="B51" s="12" t="s">
        <v>219</v>
      </c>
      <c r="C51" s="43">
        <v>894000</v>
      </c>
      <c r="D51" s="12" t="s">
        <v>157</v>
      </c>
      <c r="E51" s="40"/>
      <c r="F51" s="68" t="s">
        <v>103</v>
      </c>
    </row>
    <row r="52" ht="14.25" spans="1:6">
      <c r="A52" s="11">
        <v>51</v>
      </c>
      <c r="B52" s="12" t="s">
        <v>220</v>
      </c>
      <c r="C52" s="43">
        <v>1000000</v>
      </c>
      <c r="D52" s="12" t="s">
        <v>187</v>
      </c>
      <c r="E52" s="40"/>
      <c r="F52" t="s">
        <v>188</v>
      </c>
    </row>
    <row r="53" ht="14.25" spans="1:5">
      <c r="A53" s="41">
        <v>52</v>
      </c>
      <c r="B53" s="42" t="s">
        <v>125</v>
      </c>
      <c r="C53" s="43"/>
      <c r="D53" s="42" t="s">
        <v>126</v>
      </c>
      <c r="E53" s="44" t="s">
        <v>109</v>
      </c>
    </row>
    <row r="54" ht="14.25" spans="1:6">
      <c r="A54" s="11">
        <v>53</v>
      </c>
      <c r="B54" s="12" t="s">
        <v>221</v>
      </c>
      <c r="C54" s="43">
        <v>890000</v>
      </c>
      <c r="D54" s="12" t="s">
        <v>42</v>
      </c>
      <c r="E54" s="40"/>
      <c r="F54" s="68"/>
    </row>
    <row r="55" ht="14.25" spans="1:5">
      <c r="A55" s="11">
        <v>54</v>
      </c>
      <c r="B55" s="12" t="s">
        <v>222</v>
      </c>
      <c r="C55" s="43">
        <v>250000</v>
      </c>
      <c r="D55" s="12" t="s">
        <v>223</v>
      </c>
      <c r="E55" s="40"/>
    </row>
    <row r="56" ht="14.25" spans="1:6">
      <c r="A56" s="11">
        <v>55</v>
      </c>
      <c r="B56" s="12" t="s">
        <v>224</v>
      </c>
      <c r="C56" s="43">
        <v>3800000</v>
      </c>
      <c r="D56" s="12" t="s">
        <v>24</v>
      </c>
      <c r="E56" s="40"/>
      <c r="F56" s="68" t="s">
        <v>155</v>
      </c>
    </row>
    <row r="57" ht="14.25" spans="1:6">
      <c r="A57" s="11">
        <v>56</v>
      </c>
      <c r="B57" s="12" t="s">
        <v>225</v>
      </c>
      <c r="C57" s="43">
        <v>500000</v>
      </c>
      <c r="D57" s="12" t="s">
        <v>24</v>
      </c>
      <c r="E57" s="40"/>
      <c r="F57" s="68" t="s">
        <v>155</v>
      </c>
    </row>
    <row r="58" ht="14.25" spans="1:6">
      <c r="A58" s="11">
        <v>57</v>
      </c>
      <c r="B58" s="12" t="s">
        <v>226</v>
      </c>
      <c r="C58" s="43">
        <v>1000000</v>
      </c>
      <c r="D58" s="12" t="s">
        <v>164</v>
      </c>
      <c r="E58" s="40"/>
      <c r="F58" t="s">
        <v>188</v>
      </c>
    </row>
    <row r="59" s="1" customFormat="1" ht="14.25" spans="1:5">
      <c r="A59" s="11">
        <v>58</v>
      </c>
      <c r="B59" s="12" t="s">
        <v>127</v>
      </c>
      <c r="C59" s="43">
        <v>950000</v>
      </c>
      <c r="D59" s="12" t="s">
        <v>126</v>
      </c>
      <c r="E59" s="40" t="s">
        <v>227</v>
      </c>
    </row>
    <row r="60" ht="14.25" spans="1:6">
      <c r="A60" s="11">
        <v>59</v>
      </c>
      <c r="B60" s="12" t="s">
        <v>228</v>
      </c>
      <c r="C60" s="43">
        <v>350000</v>
      </c>
      <c r="D60" s="12" t="s">
        <v>42</v>
      </c>
      <c r="E60" s="40"/>
      <c r="F60" s="68" t="s">
        <v>155</v>
      </c>
    </row>
    <row r="61" ht="14.25" spans="1:8">
      <c r="A61" s="11">
        <v>60</v>
      </c>
      <c r="B61" s="12" t="s">
        <v>229</v>
      </c>
      <c r="C61" s="43">
        <v>250000</v>
      </c>
      <c r="D61" s="12" t="s">
        <v>24</v>
      </c>
      <c r="E61" s="40"/>
      <c r="F61" s="68" t="s">
        <v>155</v>
      </c>
      <c r="H61" t="s">
        <v>90</v>
      </c>
    </row>
    <row r="62" ht="14.25" spans="1:6">
      <c r="A62" s="41">
        <v>61</v>
      </c>
      <c r="B62" s="42" t="s">
        <v>108</v>
      </c>
      <c r="C62" s="43">
        <v>2000000</v>
      </c>
      <c r="D62" s="42" t="s">
        <v>42</v>
      </c>
      <c r="E62" s="44" t="s">
        <v>109</v>
      </c>
      <c r="F62" s="68"/>
    </row>
    <row r="63" ht="14.25" spans="1:6">
      <c r="A63" s="11">
        <v>62</v>
      </c>
      <c r="B63" s="12" t="s">
        <v>62</v>
      </c>
      <c r="C63" s="43">
        <v>2000000</v>
      </c>
      <c r="D63" s="12" t="s">
        <v>63</v>
      </c>
      <c r="E63" s="40" t="s">
        <v>64</v>
      </c>
      <c r="F63" s="68"/>
    </row>
    <row r="64" ht="14.25" spans="1:6">
      <c r="A64" s="11">
        <v>63</v>
      </c>
      <c r="B64" s="12" t="s">
        <v>87</v>
      </c>
      <c r="C64" s="43">
        <v>830000</v>
      </c>
      <c r="D64" s="12" t="s">
        <v>24</v>
      </c>
      <c r="E64" s="40" t="s">
        <v>230</v>
      </c>
      <c r="F64" s="68" t="s">
        <v>155</v>
      </c>
    </row>
    <row r="65" ht="14.25" spans="1:6">
      <c r="A65" s="11">
        <v>64</v>
      </c>
      <c r="B65" s="12" t="s">
        <v>231</v>
      </c>
      <c r="C65" s="43">
        <v>1500000</v>
      </c>
      <c r="D65" s="12" t="s">
        <v>187</v>
      </c>
      <c r="E65" s="40"/>
      <c r="F65" t="s">
        <v>188</v>
      </c>
    </row>
    <row r="66" ht="14.25" spans="1:6">
      <c r="A66" s="11">
        <v>65</v>
      </c>
      <c r="B66" s="12" t="s">
        <v>232</v>
      </c>
      <c r="C66" s="43">
        <v>2000000</v>
      </c>
      <c r="D66" s="12" t="s">
        <v>20</v>
      </c>
      <c r="E66" s="40"/>
      <c r="F66" s="68"/>
    </row>
    <row r="67" ht="14.25" spans="1:5">
      <c r="A67" s="41">
        <v>66</v>
      </c>
      <c r="B67" s="42" t="s">
        <v>146</v>
      </c>
      <c r="C67" s="43">
        <v>5500000</v>
      </c>
      <c r="D67" s="42" t="s">
        <v>147</v>
      </c>
      <c r="E67" s="44" t="s">
        <v>148</v>
      </c>
    </row>
    <row r="68" ht="14.25" spans="1:6">
      <c r="A68" s="11">
        <v>67</v>
      </c>
      <c r="B68" s="12" t="s">
        <v>233</v>
      </c>
      <c r="C68" s="43">
        <v>1000000</v>
      </c>
      <c r="D68" s="12" t="s">
        <v>100</v>
      </c>
      <c r="E68" s="40"/>
      <c r="F68" s="68"/>
    </row>
    <row r="69" ht="14.25" spans="1:6">
      <c r="A69" s="11">
        <v>68</v>
      </c>
      <c r="B69" s="12" t="s">
        <v>89</v>
      </c>
      <c r="C69" s="43">
        <v>600000</v>
      </c>
      <c r="D69" s="12" t="s">
        <v>24</v>
      </c>
      <c r="E69" s="40" t="s">
        <v>90</v>
      </c>
      <c r="F69" s="68" t="s">
        <v>155</v>
      </c>
    </row>
    <row r="70" ht="14.25" spans="1:6">
      <c r="A70" s="11">
        <v>69</v>
      </c>
      <c r="B70" s="12" t="s">
        <v>234</v>
      </c>
      <c r="C70" s="43">
        <v>550000</v>
      </c>
      <c r="D70" s="12" t="s">
        <v>24</v>
      </c>
      <c r="E70" s="40"/>
      <c r="F70" s="68" t="s">
        <v>155</v>
      </c>
    </row>
    <row r="71" ht="14.25" spans="1:6">
      <c r="A71" s="11">
        <v>70</v>
      </c>
      <c r="B71" s="12" t="s">
        <v>41</v>
      </c>
      <c r="C71" s="43">
        <v>950000</v>
      </c>
      <c r="D71" s="12" t="s">
        <v>42</v>
      </c>
      <c r="E71" s="40" t="s">
        <v>235</v>
      </c>
      <c r="F71" s="68"/>
    </row>
    <row r="72" ht="14.25" spans="1:6">
      <c r="A72" s="11">
        <v>71</v>
      </c>
      <c r="B72" s="12" t="s">
        <v>91</v>
      </c>
      <c r="C72" s="43">
        <v>434770.6</v>
      </c>
      <c r="D72" s="12" t="s">
        <v>24</v>
      </c>
      <c r="E72" s="40" t="s">
        <v>66</v>
      </c>
      <c r="F72" s="68" t="s">
        <v>155</v>
      </c>
    </row>
    <row r="73" ht="14.25" spans="1:6">
      <c r="A73" s="11">
        <v>72</v>
      </c>
      <c r="B73" s="12" t="s">
        <v>236</v>
      </c>
      <c r="C73" s="43">
        <v>400000</v>
      </c>
      <c r="D73" s="12" t="s">
        <v>63</v>
      </c>
      <c r="E73" s="40"/>
      <c r="F73" s="68" t="s">
        <v>66</v>
      </c>
    </row>
    <row r="74" ht="14.25" spans="1:6">
      <c r="A74" s="11">
        <v>73</v>
      </c>
      <c r="B74" s="12" t="s">
        <v>237</v>
      </c>
      <c r="C74" s="43">
        <v>2000000</v>
      </c>
      <c r="D74" s="12" t="s">
        <v>238</v>
      </c>
      <c r="E74" s="40"/>
      <c r="F74" t="s">
        <v>188</v>
      </c>
    </row>
    <row r="75" ht="14.25" spans="1:5">
      <c r="A75" s="11">
        <v>74</v>
      </c>
      <c r="B75" s="12" t="s">
        <v>239</v>
      </c>
      <c r="C75" s="43">
        <v>3000000</v>
      </c>
      <c r="D75" s="12" t="s">
        <v>240</v>
      </c>
      <c r="E75" s="40"/>
    </row>
    <row r="76" ht="14.25" spans="1:5">
      <c r="A76" s="11">
        <v>75</v>
      </c>
      <c r="B76" s="12" t="s">
        <v>241</v>
      </c>
      <c r="C76" s="43">
        <v>1000000</v>
      </c>
      <c r="D76" s="12" t="s">
        <v>242</v>
      </c>
      <c r="E76" s="40"/>
    </row>
    <row r="77" ht="14.25" spans="1:6">
      <c r="A77" s="11">
        <v>76</v>
      </c>
      <c r="B77" s="12" t="s">
        <v>92</v>
      </c>
      <c r="C77" s="43">
        <v>1000000</v>
      </c>
      <c r="D77" s="12" t="s">
        <v>24</v>
      </c>
      <c r="E77" s="40" t="s">
        <v>243</v>
      </c>
      <c r="F77" s="68" t="s">
        <v>155</v>
      </c>
    </row>
    <row r="78" ht="14.25" spans="1:6">
      <c r="A78" s="11">
        <v>77</v>
      </c>
      <c r="B78" s="12" t="s">
        <v>244</v>
      </c>
      <c r="C78" s="43">
        <v>5000000</v>
      </c>
      <c r="D78" s="12" t="s">
        <v>36</v>
      </c>
      <c r="E78" s="40"/>
      <c r="F78" t="s">
        <v>162</v>
      </c>
    </row>
    <row r="79" ht="14.25" spans="1:6">
      <c r="A79" s="11">
        <v>78</v>
      </c>
      <c r="B79" s="12" t="s">
        <v>245</v>
      </c>
      <c r="C79" s="43">
        <v>2000000</v>
      </c>
      <c r="D79" s="12" t="s">
        <v>246</v>
      </c>
      <c r="E79" s="40"/>
      <c r="F79" t="s">
        <v>188</v>
      </c>
    </row>
    <row r="80" ht="14.25" spans="1:6">
      <c r="A80" s="41">
        <v>79</v>
      </c>
      <c r="B80" s="42" t="s">
        <v>142</v>
      </c>
      <c r="C80" s="43">
        <v>9500000</v>
      </c>
      <c r="D80" s="42" t="s">
        <v>143</v>
      </c>
      <c r="E80" s="44" t="s">
        <v>58</v>
      </c>
      <c r="F80" t="s">
        <v>247</v>
      </c>
    </row>
    <row r="81" ht="14.25" spans="1:6">
      <c r="A81" s="11">
        <v>80</v>
      </c>
      <c r="B81" s="12" t="s">
        <v>248</v>
      </c>
      <c r="C81" s="43">
        <v>970000</v>
      </c>
      <c r="D81" s="12" t="s">
        <v>42</v>
      </c>
      <c r="E81" s="40"/>
      <c r="F81" s="68" t="s">
        <v>196</v>
      </c>
    </row>
    <row r="82" ht="14.25" spans="1:6">
      <c r="A82" s="11">
        <v>81</v>
      </c>
      <c r="B82" s="12" t="s">
        <v>249</v>
      </c>
      <c r="C82" s="43">
        <v>1000000</v>
      </c>
      <c r="D82" s="12" t="s">
        <v>20</v>
      </c>
      <c r="E82" s="40"/>
      <c r="F82" s="68"/>
    </row>
    <row r="83" ht="14.25" spans="1:6">
      <c r="A83" s="41">
        <v>82</v>
      </c>
      <c r="B83" s="42" t="s">
        <v>116</v>
      </c>
      <c r="C83" s="43">
        <v>1000000</v>
      </c>
      <c r="D83" s="42" t="s">
        <v>117</v>
      </c>
      <c r="E83" s="44" t="s">
        <v>86</v>
      </c>
      <c r="F83" s="68"/>
    </row>
    <row r="84" ht="14.25" spans="1:6">
      <c r="A84" s="11">
        <v>83</v>
      </c>
      <c r="B84" s="12" t="s">
        <v>27</v>
      </c>
      <c r="C84" s="43">
        <v>700000</v>
      </c>
      <c r="D84" s="12" t="s">
        <v>250</v>
      </c>
      <c r="E84" s="40"/>
      <c r="F84" t="s">
        <v>216</v>
      </c>
    </row>
    <row r="85" ht="14.25" spans="1:6">
      <c r="A85" s="41">
        <v>84</v>
      </c>
      <c r="B85" s="42" t="s">
        <v>59</v>
      </c>
      <c r="C85" s="43">
        <v>1000000</v>
      </c>
      <c r="D85" s="42" t="s">
        <v>60</v>
      </c>
      <c r="E85" s="44" t="s">
        <v>58</v>
      </c>
      <c r="F85" s="68"/>
    </row>
    <row r="86" ht="14.25" spans="1:6">
      <c r="A86" s="11">
        <v>85</v>
      </c>
      <c r="B86" s="12" t="s">
        <v>251</v>
      </c>
      <c r="C86" s="43">
        <v>1060000</v>
      </c>
      <c r="D86" s="12" t="s">
        <v>252</v>
      </c>
      <c r="E86" s="40"/>
      <c r="F86" t="s">
        <v>216</v>
      </c>
    </row>
    <row r="87" ht="14.25" spans="1:6">
      <c r="A87" s="11">
        <v>86</v>
      </c>
      <c r="B87" s="12" t="s">
        <v>253</v>
      </c>
      <c r="C87" s="43">
        <v>7000000</v>
      </c>
      <c r="D87" s="12" t="s">
        <v>238</v>
      </c>
      <c r="E87" s="40"/>
      <c r="F87" t="s">
        <v>162</v>
      </c>
    </row>
    <row r="88" s="1" customFormat="1" ht="14.25" spans="1:6">
      <c r="A88" s="11">
        <v>87</v>
      </c>
      <c r="B88" s="12" t="s">
        <v>94</v>
      </c>
      <c r="C88" s="43">
        <v>840000</v>
      </c>
      <c r="D88" s="12" t="s">
        <v>24</v>
      </c>
      <c r="E88" s="40" t="s">
        <v>66</v>
      </c>
      <c r="F88" s="68" t="s">
        <v>155</v>
      </c>
    </row>
    <row r="89" ht="14.25" spans="1:6">
      <c r="A89" s="11">
        <v>88</v>
      </c>
      <c r="B89" s="12" t="s">
        <v>254</v>
      </c>
      <c r="C89" s="43">
        <v>462476.46</v>
      </c>
      <c r="D89" s="12" t="s">
        <v>24</v>
      </c>
      <c r="E89" s="40"/>
      <c r="F89" s="68" t="s">
        <v>155</v>
      </c>
    </row>
    <row r="90" ht="14.25" spans="1:5">
      <c r="A90" s="11">
        <v>89</v>
      </c>
      <c r="B90" s="12" t="s">
        <v>255</v>
      </c>
      <c r="C90" s="43">
        <v>800000</v>
      </c>
      <c r="D90" s="12" t="s">
        <v>256</v>
      </c>
      <c r="E90" s="40"/>
    </row>
    <row r="91" ht="14.25" spans="1:6">
      <c r="A91" s="11">
        <v>90</v>
      </c>
      <c r="B91" s="12" t="s">
        <v>257</v>
      </c>
      <c r="C91" s="43">
        <v>3170000</v>
      </c>
      <c r="D91" s="12" t="s">
        <v>24</v>
      </c>
      <c r="E91" s="40"/>
      <c r="F91" s="68" t="s">
        <v>155</v>
      </c>
    </row>
    <row r="92" ht="14.25" spans="1:6">
      <c r="A92" s="11">
        <v>91</v>
      </c>
      <c r="B92" s="12" t="s">
        <v>258</v>
      </c>
      <c r="C92" s="43">
        <v>500000</v>
      </c>
      <c r="D92" s="12" t="s">
        <v>100</v>
      </c>
      <c r="E92" s="40"/>
      <c r="F92" s="68"/>
    </row>
    <row r="93" ht="14.25" spans="1:6">
      <c r="A93" s="11">
        <v>92</v>
      </c>
      <c r="B93" s="12" t="s">
        <v>259</v>
      </c>
      <c r="C93" s="43">
        <v>840000</v>
      </c>
      <c r="D93" s="12" t="s">
        <v>100</v>
      </c>
      <c r="E93" s="40"/>
      <c r="F93" s="68" t="s">
        <v>103</v>
      </c>
    </row>
    <row r="94" ht="14.25" spans="1:6">
      <c r="A94" s="11">
        <v>93</v>
      </c>
      <c r="B94" s="12" t="s">
        <v>260</v>
      </c>
      <c r="C94" s="43">
        <v>280000</v>
      </c>
      <c r="D94" s="12" t="s">
        <v>42</v>
      </c>
      <c r="E94" s="40"/>
      <c r="F94" s="68"/>
    </row>
    <row r="95" ht="14.25" spans="1:6">
      <c r="A95" s="11">
        <v>94</v>
      </c>
      <c r="B95" s="12" t="s">
        <v>261</v>
      </c>
      <c r="C95" s="43">
        <v>1460000</v>
      </c>
      <c r="D95" s="12" t="s">
        <v>24</v>
      </c>
      <c r="E95" s="40"/>
      <c r="F95" s="68" t="s">
        <v>155</v>
      </c>
    </row>
    <row r="96" ht="14.25" spans="1:6">
      <c r="A96" s="11">
        <v>95</v>
      </c>
      <c r="B96" s="12" t="s">
        <v>262</v>
      </c>
      <c r="C96" s="43">
        <v>530000</v>
      </c>
      <c r="D96" s="12" t="s">
        <v>24</v>
      </c>
      <c r="E96" s="40"/>
      <c r="F96" s="68" t="s">
        <v>155</v>
      </c>
    </row>
    <row r="97" ht="14.25" spans="1:5">
      <c r="A97" s="11">
        <v>96</v>
      </c>
      <c r="B97" s="12" t="s">
        <v>263</v>
      </c>
      <c r="C97" s="43">
        <v>200000</v>
      </c>
      <c r="D97" s="12" t="s">
        <v>29</v>
      </c>
      <c r="E97" s="40"/>
    </row>
    <row r="98" ht="14.25" spans="1:6">
      <c r="A98" s="11">
        <v>97</v>
      </c>
      <c r="B98" s="42" t="s">
        <v>39</v>
      </c>
      <c r="C98" s="43">
        <v>1000000</v>
      </c>
      <c r="D98" s="12" t="s">
        <v>24</v>
      </c>
      <c r="E98" s="40" t="s">
        <v>264</v>
      </c>
      <c r="F98" s="68" t="s">
        <v>155</v>
      </c>
    </row>
    <row r="99" ht="14.25" spans="1:6">
      <c r="A99" s="11">
        <v>98</v>
      </c>
      <c r="B99" s="12" t="s">
        <v>50</v>
      </c>
      <c r="C99" s="43">
        <v>1200000</v>
      </c>
      <c r="D99" s="12" t="s">
        <v>51</v>
      </c>
      <c r="E99" s="40" t="s">
        <v>52</v>
      </c>
      <c r="F99" t="s">
        <v>265</v>
      </c>
    </row>
    <row r="100" ht="14.25" spans="1:6">
      <c r="A100" s="11">
        <v>99</v>
      </c>
      <c r="B100" s="12" t="s">
        <v>266</v>
      </c>
      <c r="C100" s="43">
        <v>1940000</v>
      </c>
      <c r="D100" s="12" t="s">
        <v>24</v>
      </c>
      <c r="E100" s="40"/>
      <c r="F100" s="68" t="s">
        <v>155</v>
      </c>
    </row>
    <row r="101" ht="14.25" spans="1:5">
      <c r="A101" s="11">
        <v>100</v>
      </c>
      <c r="B101" s="12" t="s">
        <v>267</v>
      </c>
      <c r="C101" s="43">
        <v>5000000</v>
      </c>
      <c r="D101" s="12" t="s">
        <v>29</v>
      </c>
      <c r="E101" s="40"/>
    </row>
    <row r="102" ht="14.25" spans="1:5">
      <c r="A102" s="11">
        <v>101</v>
      </c>
      <c r="B102" s="12" t="s">
        <v>268</v>
      </c>
      <c r="C102" s="43">
        <v>1000000</v>
      </c>
      <c r="D102" s="12" t="s">
        <v>269</v>
      </c>
      <c r="E102" s="40"/>
    </row>
    <row r="103" ht="14.25" spans="1:6">
      <c r="A103" s="11">
        <v>102</v>
      </c>
      <c r="B103" s="12" t="s">
        <v>270</v>
      </c>
      <c r="C103" s="43">
        <v>209711.6</v>
      </c>
      <c r="D103" s="12" t="s">
        <v>20</v>
      </c>
      <c r="E103" s="40"/>
      <c r="F103" s="68"/>
    </row>
    <row r="104" ht="14.25" spans="1:6">
      <c r="A104" s="11">
        <v>103</v>
      </c>
      <c r="B104" s="12" t="s">
        <v>111</v>
      </c>
      <c r="C104" s="43">
        <v>1500000</v>
      </c>
      <c r="D104" s="12" t="s">
        <v>42</v>
      </c>
      <c r="E104" s="40" t="s">
        <v>66</v>
      </c>
      <c r="F104" s="68"/>
    </row>
    <row r="105" ht="14.25" spans="1:6">
      <c r="A105" s="11">
        <v>104</v>
      </c>
      <c r="B105" s="12" t="s">
        <v>99</v>
      </c>
      <c r="C105" s="43">
        <v>200000</v>
      </c>
      <c r="D105" s="12" t="s">
        <v>100</v>
      </c>
      <c r="E105" s="40" t="s">
        <v>271</v>
      </c>
      <c r="F105" s="68" t="s">
        <v>103</v>
      </c>
    </row>
    <row r="106" ht="14.25" spans="1:5">
      <c r="A106" s="11">
        <v>105</v>
      </c>
      <c r="B106" s="12" t="s">
        <v>272</v>
      </c>
      <c r="C106" s="43">
        <v>338000</v>
      </c>
      <c r="D106" s="12" t="s">
        <v>242</v>
      </c>
      <c r="E106" s="40"/>
    </row>
    <row r="107" ht="14.25" spans="1:5">
      <c r="A107" s="11">
        <v>106</v>
      </c>
      <c r="B107" s="12" t="s">
        <v>28</v>
      </c>
      <c r="C107" s="43">
        <v>290000</v>
      </c>
      <c r="D107" s="12" t="s">
        <v>29</v>
      </c>
      <c r="E107" s="40" t="s">
        <v>273</v>
      </c>
    </row>
    <row r="108" ht="14.25" spans="1:6">
      <c r="A108" s="11">
        <v>107</v>
      </c>
      <c r="B108" s="12" t="s">
        <v>30</v>
      </c>
      <c r="C108" s="43">
        <v>4300000</v>
      </c>
      <c r="D108" s="12" t="s">
        <v>200</v>
      </c>
      <c r="E108" s="40"/>
      <c r="F108" t="s">
        <v>103</v>
      </c>
    </row>
    <row r="109" ht="14.25" spans="1:6">
      <c r="A109" s="11">
        <v>108</v>
      </c>
      <c r="B109" s="12" t="s">
        <v>274</v>
      </c>
      <c r="C109" s="43">
        <v>1300000</v>
      </c>
      <c r="D109" s="12" t="s">
        <v>63</v>
      </c>
      <c r="E109" s="40"/>
      <c r="F109" s="68"/>
    </row>
    <row r="110" ht="14.25" spans="1:6">
      <c r="A110" s="11">
        <v>109</v>
      </c>
      <c r="B110" s="12" t="s">
        <v>31</v>
      </c>
      <c r="C110" s="43">
        <v>1600000</v>
      </c>
      <c r="D110" s="12" t="s">
        <v>275</v>
      </c>
      <c r="E110" s="40" t="s">
        <v>276</v>
      </c>
      <c r="F110" t="s">
        <v>216</v>
      </c>
    </row>
    <row r="111" ht="14.25" spans="1:6">
      <c r="A111" s="11">
        <v>110</v>
      </c>
      <c r="B111" s="12" t="s">
        <v>277</v>
      </c>
      <c r="C111" s="43">
        <v>5000000</v>
      </c>
      <c r="D111" s="12" t="s">
        <v>55</v>
      </c>
      <c r="E111" s="40" t="s">
        <v>278</v>
      </c>
      <c r="F111" t="s">
        <v>162</v>
      </c>
    </row>
    <row r="112" ht="14.25" spans="1:6">
      <c r="A112" s="11">
        <v>111</v>
      </c>
      <c r="B112" s="12" t="s">
        <v>279</v>
      </c>
      <c r="C112" s="43">
        <v>4700000</v>
      </c>
      <c r="D112" s="12" t="s">
        <v>29</v>
      </c>
      <c r="E112" s="40"/>
      <c r="F112" t="s">
        <v>172</v>
      </c>
    </row>
    <row r="113" ht="14.25" spans="1:6">
      <c r="A113" s="11">
        <v>112</v>
      </c>
      <c r="B113" s="12" t="s">
        <v>65</v>
      </c>
      <c r="C113" s="43">
        <v>250000</v>
      </c>
      <c r="D113" s="12" t="s">
        <v>63</v>
      </c>
      <c r="E113" s="40" t="s">
        <v>280</v>
      </c>
      <c r="F113" s="68"/>
    </row>
    <row r="114" ht="14.25" spans="1:6">
      <c r="A114" s="11">
        <v>113</v>
      </c>
      <c r="B114" s="12" t="s">
        <v>281</v>
      </c>
      <c r="C114" s="43">
        <v>700000</v>
      </c>
      <c r="D114" s="12" t="s">
        <v>20</v>
      </c>
      <c r="E114" s="40"/>
      <c r="F114" s="68"/>
    </row>
    <row r="115" ht="14.25" spans="1:5">
      <c r="A115" s="11">
        <v>114</v>
      </c>
      <c r="B115" s="12" t="s">
        <v>136</v>
      </c>
      <c r="C115" s="43">
        <v>31479112.17</v>
      </c>
      <c r="D115" s="12" t="s">
        <v>137</v>
      </c>
      <c r="E115" s="40" t="s">
        <v>282</v>
      </c>
    </row>
    <row r="116" ht="14.25" spans="1:6">
      <c r="A116" s="11">
        <v>115</v>
      </c>
      <c r="B116" s="12" t="s">
        <v>283</v>
      </c>
      <c r="C116" s="43">
        <v>600000</v>
      </c>
      <c r="D116" s="12" t="s">
        <v>24</v>
      </c>
      <c r="E116" s="71"/>
      <c r="F116" s="68" t="s">
        <v>155</v>
      </c>
    </row>
    <row r="117" ht="14.25" spans="1:6">
      <c r="A117" s="11">
        <v>116</v>
      </c>
      <c r="B117" s="12" t="s">
        <v>284</v>
      </c>
      <c r="C117" s="43">
        <v>440000</v>
      </c>
      <c r="D117" s="12" t="s">
        <v>285</v>
      </c>
      <c r="E117" s="40"/>
      <c r="F117" s="68" t="s">
        <v>103</v>
      </c>
    </row>
    <row r="118" ht="14.25" spans="1:5">
      <c r="A118" s="11">
        <v>117</v>
      </c>
      <c r="B118" s="12" t="s">
        <v>286</v>
      </c>
      <c r="C118" s="43">
        <v>10000000</v>
      </c>
      <c r="D118" s="12" t="s">
        <v>287</v>
      </c>
      <c r="E118" s="40" t="s">
        <v>288</v>
      </c>
    </row>
    <row r="119" ht="14.25" spans="1:6">
      <c r="A119" s="11">
        <v>118</v>
      </c>
      <c r="B119" s="12" t="s">
        <v>289</v>
      </c>
      <c r="C119" s="43">
        <v>2000000</v>
      </c>
      <c r="D119" s="12" t="s">
        <v>63</v>
      </c>
      <c r="E119" s="40"/>
      <c r="F119" s="68" t="s">
        <v>90</v>
      </c>
    </row>
    <row r="120" ht="14.25" spans="1:6">
      <c r="A120" s="11">
        <v>119</v>
      </c>
      <c r="B120" s="12" t="s">
        <v>67</v>
      </c>
      <c r="C120" s="43">
        <v>800000</v>
      </c>
      <c r="D120" s="12" t="s">
        <v>63</v>
      </c>
      <c r="E120" s="40" t="s">
        <v>290</v>
      </c>
      <c r="F120" s="68"/>
    </row>
    <row r="121" ht="14.25" spans="1:6">
      <c r="A121" s="11">
        <v>120</v>
      </c>
      <c r="B121" s="12" t="s">
        <v>291</v>
      </c>
      <c r="C121" s="43">
        <v>335000</v>
      </c>
      <c r="D121" s="12" t="s">
        <v>20</v>
      </c>
      <c r="E121" s="40"/>
      <c r="F121" s="68"/>
    </row>
    <row r="122" ht="14.25" spans="1:6">
      <c r="A122" s="41">
        <v>121</v>
      </c>
      <c r="B122" s="42" t="s">
        <v>75</v>
      </c>
      <c r="C122" s="43">
        <v>2520000</v>
      </c>
      <c r="D122" s="42" t="s">
        <v>76</v>
      </c>
      <c r="E122" s="44" t="s">
        <v>77</v>
      </c>
      <c r="F122" s="68"/>
    </row>
    <row r="123" ht="14.25" spans="1:5">
      <c r="A123" s="11">
        <v>122</v>
      </c>
      <c r="B123" s="12" t="s">
        <v>292</v>
      </c>
      <c r="C123" s="43">
        <v>3000000</v>
      </c>
      <c r="D123" s="12" t="s">
        <v>293</v>
      </c>
      <c r="E123" s="40"/>
    </row>
    <row r="124" ht="14.25" spans="1:6">
      <c r="A124" s="11">
        <v>123</v>
      </c>
      <c r="B124" s="12" t="s">
        <v>32</v>
      </c>
      <c r="C124" s="43">
        <v>3000000</v>
      </c>
      <c r="D124" s="12" t="s">
        <v>33</v>
      </c>
      <c r="E124" s="40"/>
      <c r="F124" t="s">
        <v>294</v>
      </c>
    </row>
    <row r="125" ht="14.25" spans="1:6">
      <c r="A125" s="11">
        <v>124</v>
      </c>
      <c r="B125" s="12" t="s">
        <v>295</v>
      </c>
      <c r="C125" s="43">
        <v>391000</v>
      </c>
      <c r="D125" s="12" t="s">
        <v>20</v>
      </c>
      <c r="E125" s="40"/>
      <c r="F125" s="68"/>
    </row>
    <row r="126" ht="14.25" spans="1:6">
      <c r="A126" s="11">
        <v>125</v>
      </c>
      <c r="B126" s="12" t="s">
        <v>296</v>
      </c>
      <c r="C126" s="43">
        <v>1000000</v>
      </c>
      <c r="D126" s="12" t="s">
        <v>297</v>
      </c>
      <c r="E126" s="40"/>
      <c r="F126" s="68" t="s">
        <v>155</v>
      </c>
    </row>
    <row r="127" ht="14.25" spans="1:5">
      <c r="A127" s="41">
        <v>126</v>
      </c>
      <c r="B127" s="42" t="s">
        <v>128</v>
      </c>
      <c r="C127" s="43">
        <v>1600000</v>
      </c>
      <c r="D127" s="42" t="s">
        <v>126</v>
      </c>
      <c r="E127" s="44" t="s">
        <v>109</v>
      </c>
    </row>
    <row r="128" ht="14.25" spans="1:6">
      <c r="A128" s="11">
        <v>127</v>
      </c>
      <c r="B128" s="12" t="s">
        <v>298</v>
      </c>
      <c r="C128" s="43">
        <v>115600</v>
      </c>
      <c r="D128" s="12" t="s">
        <v>24</v>
      </c>
      <c r="E128" s="40"/>
      <c r="F128" s="68" t="s">
        <v>155</v>
      </c>
    </row>
    <row r="129" ht="14.25" spans="1:5">
      <c r="A129" s="11">
        <v>128</v>
      </c>
      <c r="B129" s="12" t="s">
        <v>299</v>
      </c>
      <c r="C129" s="43">
        <v>200000</v>
      </c>
      <c r="D129" s="12" t="s">
        <v>29</v>
      </c>
      <c r="E129" s="40" t="s">
        <v>300</v>
      </c>
    </row>
    <row r="130" ht="14.25" spans="1:6">
      <c r="A130" s="11">
        <v>129</v>
      </c>
      <c r="B130" s="12" t="s">
        <v>301</v>
      </c>
      <c r="C130" s="43">
        <v>1000000</v>
      </c>
      <c r="D130" s="12" t="s">
        <v>100</v>
      </c>
      <c r="E130" s="40"/>
      <c r="F130" s="68"/>
    </row>
    <row r="131" ht="14.25" spans="1:6">
      <c r="A131" s="11">
        <v>130</v>
      </c>
      <c r="B131" s="12" t="s">
        <v>302</v>
      </c>
      <c r="C131" s="43">
        <v>420000</v>
      </c>
      <c r="D131" s="12" t="s">
        <v>20</v>
      </c>
      <c r="E131" s="40"/>
      <c r="F131" s="68"/>
    </row>
    <row r="132" ht="14.25" spans="1:6">
      <c r="A132" s="11">
        <v>131</v>
      </c>
      <c r="B132" s="12" t="s">
        <v>303</v>
      </c>
      <c r="C132" s="43">
        <v>1200000</v>
      </c>
      <c r="D132" s="12" t="s">
        <v>24</v>
      </c>
      <c r="E132" s="40"/>
      <c r="F132" s="68" t="s">
        <v>155</v>
      </c>
    </row>
    <row r="133" ht="14.25" spans="1:6">
      <c r="A133" s="11">
        <v>132</v>
      </c>
      <c r="B133" s="12" t="s">
        <v>304</v>
      </c>
      <c r="C133" s="43">
        <v>1550000</v>
      </c>
      <c r="D133" s="12" t="s">
        <v>305</v>
      </c>
      <c r="E133" s="40"/>
      <c r="F133" s="68" t="s">
        <v>155</v>
      </c>
    </row>
    <row r="134" ht="14.25" spans="1:5">
      <c r="A134" s="41">
        <v>133</v>
      </c>
      <c r="B134" s="42" t="s">
        <v>133</v>
      </c>
      <c r="C134" s="43">
        <v>800000</v>
      </c>
      <c r="D134" s="42" t="s">
        <v>134</v>
      </c>
      <c r="E134" s="44" t="s">
        <v>306</v>
      </c>
    </row>
    <row r="135" ht="14.25" spans="1:6">
      <c r="A135" s="11">
        <v>134</v>
      </c>
      <c r="B135" s="12" t="s">
        <v>307</v>
      </c>
      <c r="C135" s="43">
        <v>223000</v>
      </c>
      <c r="D135" s="12" t="s">
        <v>63</v>
      </c>
      <c r="E135" s="40"/>
      <c r="F135" s="68" t="s">
        <v>103</v>
      </c>
    </row>
    <row r="136" ht="14.25" spans="1:6">
      <c r="A136" s="11">
        <v>135</v>
      </c>
      <c r="B136" s="12" t="s">
        <v>308</v>
      </c>
      <c r="C136" s="43">
        <v>125702.99</v>
      </c>
      <c r="D136" s="12" t="s">
        <v>42</v>
      </c>
      <c r="E136" s="40"/>
      <c r="F136" s="68"/>
    </row>
    <row r="137" ht="14.25" spans="1:5">
      <c r="A137" s="41">
        <v>136</v>
      </c>
      <c r="B137" s="42" t="s">
        <v>129</v>
      </c>
      <c r="C137" s="43">
        <v>1017000</v>
      </c>
      <c r="D137" s="42" t="s">
        <v>126</v>
      </c>
      <c r="E137" s="44" t="s">
        <v>109</v>
      </c>
    </row>
    <row r="138" ht="14.25" spans="1:6">
      <c r="A138" s="11">
        <v>137</v>
      </c>
      <c r="B138" s="12" t="s">
        <v>309</v>
      </c>
      <c r="C138" s="43">
        <v>449180.95</v>
      </c>
      <c r="D138" s="12" t="s">
        <v>24</v>
      </c>
      <c r="E138" s="40"/>
      <c r="F138" s="68" t="s">
        <v>155</v>
      </c>
    </row>
    <row r="139" ht="14.25" spans="1:6">
      <c r="A139" s="11">
        <v>138</v>
      </c>
      <c r="B139" s="12" t="s">
        <v>310</v>
      </c>
      <c r="C139" s="43">
        <v>2600000</v>
      </c>
      <c r="D139" s="12" t="s">
        <v>187</v>
      </c>
      <c r="E139" s="40"/>
      <c r="F139" t="s">
        <v>311</v>
      </c>
    </row>
    <row r="140" ht="14.25" spans="1:6">
      <c r="A140" s="11">
        <v>139</v>
      </c>
      <c r="B140" s="12" t="s">
        <v>312</v>
      </c>
      <c r="C140" s="43">
        <v>6000000</v>
      </c>
      <c r="D140" s="12" t="s">
        <v>55</v>
      </c>
      <c r="E140" s="40"/>
      <c r="F140" t="s">
        <v>176</v>
      </c>
    </row>
    <row r="141" ht="14.25" spans="1:6">
      <c r="A141" s="11">
        <v>140</v>
      </c>
      <c r="B141" s="12" t="s">
        <v>313</v>
      </c>
      <c r="C141" s="43">
        <v>60000</v>
      </c>
      <c r="D141" s="12" t="s">
        <v>63</v>
      </c>
      <c r="E141" s="40"/>
      <c r="F141" s="68"/>
    </row>
    <row r="142" ht="14.25" spans="1:6">
      <c r="A142" s="11">
        <v>141</v>
      </c>
      <c r="B142" s="12" t="s">
        <v>314</v>
      </c>
      <c r="C142" s="43">
        <v>683000</v>
      </c>
      <c r="D142" s="12" t="s">
        <v>42</v>
      </c>
      <c r="E142" s="40"/>
      <c r="F142" s="68"/>
    </row>
    <row r="143" ht="14.25" spans="1:5">
      <c r="A143" s="11">
        <v>142</v>
      </c>
      <c r="B143" s="12" t="s">
        <v>34</v>
      </c>
      <c r="C143" s="43">
        <v>250000</v>
      </c>
      <c r="D143" s="12" t="s">
        <v>29</v>
      </c>
      <c r="E143" s="40" t="s">
        <v>315</v>
      </c>
    </row>
    <row r="144" ht="14.25" spans="1:5">
      <c r="A144" s="11">
        <v>143</v>
      </c>
      <c r="B144" s="12" t="s">
        <v>316</v>
      </c>
      <c r="C144" s="43">
        <v>200000</v>
      </c>
      <c r="D144" s="12" t="s">
        <v>29</v>
      </c>
      <c r="E144" s="40"/>
    </row>
    <row r="145" ht="14.25" spans="1:6">
      <c r="A145" s="11">
        <v>144</v>
      </c>
      <c r="B145" s="12" t="s">
        <v>35</v>
      </c>
      <c r="C145" s="43">
        <v>5000000</v>
      </c>
      <c r="D145" s="12" t="s">
        <v>36</v>
      </c>
      <c r="E145" s="40" t="s">
        <v>317</v>
      </c>
      <c r="F145" t="s">
        <v>162</v>
      </c>
    </row>
    <row r="146" ht="14.25" spans="1:6">
      <c r="A146" s="11">
        <v>145</v>
      </c>
      <c r="B146" s="12" t="s">
        <v>318</v>
      </c>
      <c r="C146" s="43">
        <v>550000</v>
      </c>
      <c r="D146" s="12" t="s">
        <v>42</v>
      </c>
      <c r="E146" s="40"/>
      <c r="F146" s="68"/>
    </row>
    <row r="147" ht="14.25" spans="1:6">
      <c r="A147" s="11">
        <v>146</v>
      </c>
      <c r="B147" s="12" t="s">
        <v>319</v>
      </c>
      <c r="C147" s="43">
        <v>500000</v>
      </c>
      <c r="D147" s="12" t="s">
        <v>24</v>
      </c>
      <c r="E147" s="40"/>
      <c r="F147" s="68" t="s">
        <v>155</v>
      </c>
    </row>
    <row r="148" ht="14.25" spans="1:6">
      <c r="A148" s="11">
        <v>147</v>
      </c>
      <c r="B148" s="12" t="s">
        <v>112</v>
      </c>
      <c r="C148" s="43">
        <v>1030000</v>
      </c>
      <c r="D148" s="12" t="s">
        <v>42</v>
      </c>
      <c r="E148" s="40" t="s">
        <v>320</v>
      </c>
      <c r="F148" s="68" t="s">
        <v>321</v>
      </c>
    </row>
    <row r="149" ht="14.25" spans="1:6">
      <c r="A149" s="11">
        <v>148</v>
      </c>
      <c r="B149" s="12" t="s">
        <v>322</v>
      </c>
      <c r="C149" s="43">
        <v>1260000</v>
      </c>
      <c r="D149" s="12" t="s">
        <v>42</v>
      </c>
      <c r="E149" s="40"/>
      <c r="F149" s="68"/>
    </row>
    <row r="150" ht="14.25" spans="1:6">
      <c r="A150" s="11">
        <v>149</v>
      </c>
      <c r="B150" s="12" t="s">
        <v>69</v>
      </c>
      <c r="C150" s="43">
        <v>800000</v>
      </c>
      <c r="D150" s="12" t="s">
        <v>63</v>
      </c>
      <c r="E150" s="40" t="s">
        <v>66</v>
      </c>
      <c r="F150" s="68"/>
    </row>
    <row r="151" ht="14.25" spans="1:6">
      <c r="A151" s="11">
        <v>150</v>
      </c>
      <c r="B151" s="12" t="s">
        <v>323</v>
      </c>
      <c r="C151" s="43">
        <v>2600000</v>
      </c>
      <c r="D151" s="12" t="s">
        <v>55</v>
      </c>
      <c r="E151" s="40"/>
      <c r="F151" t="s">
        <v>188</v>
      </c>
    </row>
    <row r="152" ht="14.25" spans="1:6">
      <c r="A152" s="11">
        <v>151</v>
      </c>
      <c r="B152" s="12" t="s">
        <v>324</v>
      </c>
      <c r="C152" s="43">
        <v>680000</v>
      </c>
      <c r="D152" s="12" t="s">
        <v>24</v>
      </c>
      <c r="E152" s="40"/>
      <c r="F152" s="68" t="s">
        <v>155</v>
      </c>
    </row>
    <row r="153" ht="14.25" spans="1:6">
      <c r="A153" s="11">
        <v>152</v>
      </c>
      <c r="B153" s="12" t="s">
        <v>325</v>
      </c>
      <c r="C153" s="43">
        <v>3000000</v>
      </c>
      <c r="D153" s="12" t="s">
        <v>161</v>
      </c>
      <c r="E153" s="40"/>
      <c r="F153" t="s">
        <v>188</v>
      </c>
    </row>
    <row r="154" ht="14.25" spans="1:6">
      <c r="A154" s="11">
        <v>153</v>
      </c>
      <c r="B154" s="12" t="s">
        <v>326</v>
      </c>
      <c r="C154" s="43">
        <v>3000000</v>
      </c>
      <c r="D154" s="12" t="s">
        <v>164</v>
      </c>
      <c r="E154" s="40"/>
      <c r="F154" t="s">
        <v>188</v>
      </c>
    </row>
    <row r="155" ht="14.25" spans="1:6">
      <c r="A155" s="11">
        <v>154</v>
      </c>
      <c r="B155" s="12" t="s">
        <v>327</v>
      </c>
      <c r="C155" s="43">
        <v>870000</v>
      </c>
      <c r="D155" s="12" t="s">
        <v>100</v>
      </c>
      <c r="E155" s="40"/>
      <c r="F155" s="68"/>
    </row>
    <row r="156" ht="14.25" spans="1:5">
      <c r="A156" s="11">
        <v>155</v>
      </c>
      <c r="B156" s="12" t="s">
        <v>328</v>
      </c>
      <c r="C156" s="43">
        <v>1500000</v>
      </c>
      <c r="D156" s="12" t="s">
        <v>51</v>
      </c>
      <c r="E156" s="40"/>
    </row>
    <row r="157" ht="14.25" spans="1:6">
      <c r="A157" s="11">
        <v>156</v>
      </c>
      <c r="B157" s="12" t="s">
        <v>329</v>
      </c>
      <c r="C157" s="43">
        <v>2800000</v>
      </c>
      <c r="D157" s="12" t="s">
        <v>240</v>
      </c>
      <c r="E157" s="40"/>
      <c r="F157" t="s">
        <v>172</v>
      </c>
    </row>
    <row r="158" ht="14.25" spans="1:6">
      <c r="A158" s="11">
        <v>157</v>
      </c>
      <c r="B158" s="12" t="s">
        <v>330</v>
      </c>
      <c r="C158" s="43">
        <v>780000</v>
      </c>
      <c r="D158" s="12" t="s">
        <v>24</v>
      </c>
      <c r="E158" s="40"/>
      <c r="F158" s="68" t="s">
        <v>155</v>
      </c>
    </row>
    <row r="159" ht="14.25" spans="1:6">
      <c r="A159" s="11">
        <v>158</v>
      </c>
      <c r="B159" s="12" t="s">
        <v>331</v>
      </c>
      <c r="C159" s="43">
        <v>1000000</v>
      </c>
      <c r="D159" s="12" t="s">
        <v>332</v>
      </c>
      <c r="E159" s="40"/>
      <c r="F159" s="68"/>
    </row>
    <row r="160" ht="14.25" spans="1:6">
      <c r="A160" s="11">
        <v>159</v>
      </c>
      <c r="B160" s="12" t="s">
        <v>333</v>
      </c>
      <c r="C160" s="43">
        <v>1200000</v>
      </c>
      <c r="D160" s="12" t="s">
        <v>63</v>
      </c>
      <c r="E160" s="40"/>
      <c r="F160" s="68"/>
    </row>
    <row r="161" ht="14.25" spans="1:6">
      <c r="A161" s="11">
        <v>160</v>
      </c>
      <c r="B161" s="12" t="s">
        <v>334</v>
      </c>
      <c r="C161" s="43">
        <v>4900000</v>
      </c>
      <c r="D161" s="12" t="s">
        <v>20</v>
      </c>
      <c r="E161" s="40"/>
      <c r="F161" s="68"/>
    </row>
    <row r="162" ht="14.25" spans="1:6">
      <c r="A162" s="11">
        <v>161</v>
      </c>
      <c r="B162" s="12" t="s">
        <v>102</v>
      </c>
      <c r="C162" s="43">
        <v>650000</v>
      </c>
      <c r="D162" s="12" t="s">
        <v>100</v>
      </c>
      <c r="E162" s="40" t="s">
        <v>103</v>
      </c>
      <c r="F162" s="68"/>
    </row>
    <row r="163" ht="14.25" spans="1:6">
      <c r="A163" s="11">
        <v>162</v>
      </c>
      <c r="B163" s="12" t="s">
        <v>335</v>
      </c>
      <c r="C163" s="43">
        <v>1500000</v>
      </c>
      <c r="D163" s="12" t="s">
        <v>336</v>
      </c>
      <c r="E163" s="40"/>
      <c r="F163" t="s">
        <v>188</v>
      </c>
    </row>
    <row r="164" ht="14.25" spans="1:5">
      <c r="A164" s="11">
        <v>163</v>
      </c>
      <c r="B164" s="12" t="s">
        <v>337</v>
      </c>
      <c r="C164" s="43">
        <v>300000</v>
      </c>
      <c r="D164" s="12" t="s">
        <v>51</v>
      </c>
      <c r="E164" s="40"/>
    </row>
    <row r="165" ht="14.25" spans="1:6">
      <c r="A165" s="11">
        <v>164</v>
      </c>
      <c r="B165" s="12" t="s">
        <v>338</v>
      </c>
      <c r="C165" s="43">
        <v>1500000</v>
      </c>
      <c r="D165" s="12" t="s">
        <v>42</v>
      </c>
      <c r="E165" s="40"/>
      <c r="F165" s="68"/>
    </row>
    <row r="166" ht="14.25" spans="1:6">
      <c r="A166" s="11">
        <v>165</v>
      </c>
      <c r="B166" s="12" t="s">
        <v>70</v>
      </c>
      <c r="C166" s="43">
        <v>950000</v>
      </c>
      <c r="D166" s="12" t="s">
        <v>63</v>
      </c>
      <c r="E166" s="40" t="s">
        <v>66</v>
      </c>
      <c r="F166" s="68"/>
    </row>
    <row r="167" ht="14.25" spans="1:6">
      <c r="A167" s="11">
        <v>166</v>
      </c>
      <c r="B167" s="12" t="s">
        <v>339</v>
      </c>
      <c r="C167" s="43">
        <v>1000000</v>
      </c>
      <c r="D167" s="12" t="s">
        <v>24</v>
      </c>
      <c r="E167" s="40"/>
      <c r="F167" s="68" t="s">
        <v>155</v>
      </c>
    </row>
    <row r="168" ht="14.25" spans="1:6">
      <c r="A168" s="41">
        <v>167</v>
      </c>
      <c r="B168" s="42" t="s">
        <v>114</v>
      </c>
      <c r="C168" s="43"/>
      <c r="D168" s="42" t="s">
        <v>42</v>
      </c>
      <c r="E168" s="44" t="s">
        <v>340</v>
      </c>
      <c r="F168" s="68"/>
    </row>
    <row r="169" ht="14.25" spans="1:6">
      <c r="A169" s="11">
        <v>168</v>
      </c>
      <c r="B169" s="12" t="s">
        <v>341</v>
      </c>
      <c r="C169" s="43">
        <v>1000000</v>
      </c>
      <c r="D169" s="12" t="s">
        <v>79</v>
      </c>
      <c r="E169" s="40"/>
      <c r="F169" s="68"/>
    </row>
    <row r="170" ht="14.25" spans="1:6">
      <c r="A170" s="11">
        <v>169</v>
      </c>
      <c r="B170" s="12" t="s">
        <v>342</v>
      </c>
      <c r="C170" s="43">
        <v>1000000</v>
      </c>
      <c r="D170" s="12" t="s">
        <v>24</v>
      </c>
      <c r="E170" s="40"/>
      <c r="F170" s="68" t="s">
        <v>155</v>
      </c>
    </row>
    <row r="171" ht="14.25" spans="1:6">
      <c r="A171" s="11">
        <v>170</v>
      </c>
      <c r="B171" s="12" t="s">
        <v>343</v>
      </c>
      <c r="C171" s="43">
        <v>5000000</v>
      </c>
      <c r="D171" s="12" t="s">
        <v>29</v>
      </c>
      <c r="E171" s="40"/>
      <c r="F171" t="s">
        <v>344</v>
      </c>
    </row>
    <row r="172" ht="14.25" spans="1:6">
      <c r="A172" s="11">
        <v>171</v>
      </c>
      <c r="B172" s="12" t="s">
        <v>104</v>
      </c>
      <c r="C172" s="43">
        <v>220000</v>
      </c>
      <c r="D172" s="12" t="s">
        <v>100</v>
      </c>
      <c r="E172" s="40" t="s">
        <v>103</v>
      </c>
      <c r="F172" s="68"/>
    </row>
    <row r="173" ht="14.25" spans="1:6">
      <c r="A173" s="11">
        <v>172</v>
      </c>
      <c r="B173" s="12" t="s">
        <v>345</v>
      </c>
      <c r="C173" s="43">
        <v>852000</v>
      </c>
      <c r="D173" s="12" t="s">
        <v>20</v>
      </c>
      <c r="E173" s="40"/>
      <c r="F173" s="68"/>
    </row>
    <row r="174" ht="14.25" spans="1:5">
      <c r="A174" s="11">
        <v>173</v>
      </c>
      <c r="B174" s="12" t="s">
        <v>346</v>
      </c>
      <c r="C174" s="43">
        <v>954000</v>
      </c>
      <c r="D174" s="12" t="s">
        <v>242</v>
      </c>
      <c r="E174" s="40"/>
    </row>
    <row r="175" ht="14.25" spans="1:6">
      <c r="A175" s="11">
        <v>174</v>
      </c>
      <c r="B175" s="12" t="s">
        <v>347</v>
      </c>
      <c r="C175" s="43">
        <v>1700000</v>
      </c>
      <c r="D175" s="12" t="s">
        <v>100</v>
      </c>
      <c r="E175" s="40"/>
      <c r="F175" s="68"/>
    </row>
    <row r="176" ht="14.25" spans="1:6">
      <c r="A176" s="11">
        <v>175</v>
      </c>
      <c r="B176" s="12" t="s">
        <v>348</v>
      </c>
      <c r="C176" s="72">
        <v>1127000</v>
      </c>
      <c r="D176" s="12" t="s">
        <v>20</v>
      </c>
      <c r="E176" s="40"/>
      <c r="F176" s="68" t="s">
        <v>349</v>
      </c>
    </row>
    <row r="177" ht="14.25" spans="1:6">
      <c r="A177" s="11">
        <v>176</v>
      </c>
      <c r="B177" s="12" t="s">
        <v>350</v>
      </c>
      <c r="C177" s="43">
        <v>420000</v>
      </c>
      <c r="D177" s="12" t="s">
        <v>24</v>
      </c>
      <c r="E177" s="40"/>
      <c r="F177" s="68" t="s">
        <v>155</v>
      </c>
    </row>
    <row r="178" ht="14.25" spans="1:6">
      <c r="A178" s="41">
        <v>177</v>
      </c>
      <c r="B178" s="42" t="s">
        <v>38</v>
      </c>
      <c r="C178" s="43">
        <v>200000</v>
      </c>
      <c r="D178" s="42" t="s">
        <v>24</v>
      </c>
      <c r="E178" s="44" t="s">
        <v>351</v>
      </c>
      <c r="F178" s="68" t="s">
        <v>155</v>
      </c>
    </row>
    <row r="179" ht="14.25" spans="1:6">
      <c r="A179" s="11">
        <v>178</v>
      </c>
      <c r="B179" s="12" t="s">
        <v>352</v>
      </c>
      <c r="C179" s="43">
        <v>920000</v>
      </c>
      <c r="D179" s="12" t="s">
        <v>42</v>
      </c>
      <c r="E179" s="40"/>
      <c r="F179" s="68" t="s">
        <v>155</v>
      </c>
    </row>
    <row r="180" ht="14.25" spans="1:5">
      <c r="A180" s="11">
        <v>179</v>
      </c>
      <c r="B180" s="12" t="s">
        <v>122</v>
      </c>
      <c r="C180" s="43">
        <v>1000000</v>
      </c>
      <c r="D180" s="12" t="s">
        <v>123</v>
      </c>
      <c r="E180" s="40" t="s">
        <v>119</v>
      </c>
    </row>
    <row r="181" ht="14.25" spans="1:6">
      <c r="A181" s="11">
        <v>180</v>
      </c>
      <c r="B181" s="12" t="s">
        <v>353</v>
      </c>
      <c r="C181" s="43">
        <v>4000000</v>
      </c>
      <c r="D181" s="12" t="s">
        <v>20</v>
      </c>
      <c r="E181" s="40"/>
      <c r="F181" s="68"/>
    </row>
    <row r="182" ht="14.25" spans="1:6">
      <c r="A182" s="41">
        <v>181</v>
      </c>
      <c r="B182" s="42" t="s">
        <v>118</v>
      </c>
      <c r="C182" s="43">
        <v>780000</v>
      </c>
      <c r="D182" s="42" t="s">
        <v>117</v>
      </c>
      <c r="E182" s="44" t="s">
        <v>119</v>
      </c>
      <c r="F182" s="68"/>
    </row>
    <row r="183" ht="14.25" spans="1:5">
      <c r="A183" s="11">
        <v>182</v>
      </c>
      <c r="B183" s="12" t="s">
        <v>354</v>
      </c>
      <c r="C183" s="43">
        <v>100000</v>
      </c>
      <c r="D183" s="12" t="s">
        <v>29</v>
      </c>
      <c r="E183" s="40"/>
    </row>
    <row r="184" ht="14.25" spans="1:6">
      <c r="A184" s="11">
        <v>183</v>
      </c>
      <c r="B184" s="12" t="s">
        <v>355</v>
      </c>
      <c r="C184" s="43">
        <v>350000</v>
      </c>
      <c r="D184" s="12" t="s">
        <v>42</v>
      </c>
      <c r="E184" s="40"/>
      <c r="F184" s="68" t="s">
        <v>155</v>
      </c>
    </row>
    <row r="185" ht="14.25" spans="1:5">
      <c r="A185" s="11">
        <v>185</v>
      </c>
      <c r="B185" s="12" t="s">
        <v>356</v>
      </c>
      <c r="C185" s="43">
        <v>300000</v>
      </c>
      <c r="D185" s="12" t="s">
        <v>357</v>
      </c>
      <c r="E185" s="40"/>
    </row>
    <row r="186" ht="14.25" spans="1:6">
      <c r="A186" s="11">
        <v>186</v>
      </c>
      <c r="B186" s="12" t="s">
        <v>358</v>
      </c>
      <c r="C186" s="43">
        <v>2590000</v>
      </c>
      <c r="D186" s="12" t="s">
        <v>24</v>
      </c>
      <c r="E186" s="40"/>
      <c r="F186" s="68" t="s">
        <v>155</v>
      </c>
    </row>
    <row r="187" ht="14.25" spans="1:6">
      <c r="A187" s="11">
        <v>187</v>
      </c>
      <c r="B187" s="12" t="s">
        <v>359</v>
      </c>
      <c r="C187" s="43">
        <v>651000</v>
      </c>
      <c r="D187" s="12" t="s">
        <v>63</v>
      </c>
      <c r="E187" s="40"/>
      <c r="F187" s="68"/>
    </row>
    <row r="188" ht="14.25" spans="1:6">
      <c r="A188" s="41">
        <v>188</v>
      </c>
      <c r="B188" s="42" t="s">
        <v>71</v>
      </c>
      <c r="C188" s="43">
        <v>218000</v>
      </c>
      <c r="D188" s="42" t="s">
        <v>63</v>
      </c>
      <c r="E188" s="44" t="s">
        <v>72</v>
      </c>
      <c r="F188" s="68"/>
    </row>
    <row r="189" ht="14.25" spans="1:5">
      <c r="A189" s="41">
        <v>189</v>
      </c>
      <c r="B189" s="42" t="s">
        <v>130</v>
      </c>
      <c r="C189" s="43">
        <v>239000</v>
      </c>
      <c r="D189" s="42" t="s">
        <v>126</v>
      </c>
      <c r="E189" s="44" t="s">
        <v>109</v>
      </c>
    </row>
    <row r="190" ht="14.25" spans="1:5">
      <c r="A190" s="11">
        <v>190</v>
      </c>
      <c r="B190" s="12" t="s">
        <v>37</v>
      </c>
      <c r="C190" s="43">
        <v>6350000</v>
      </c>
      <c r="D190" s="12" t="s">
        <v>360</v>
      </c>
      <c r="E190" s="40"/>
    </row>
    <row r="191" ht="14.25" spans="1:6">
      <c r="A191" s="41">
        <v>191</v>
      </c>
      <c r="B191" s="42" t="s">
        <v>78</v>
      </c>
      <c r="C191" s="43">
        <v>20000000</v>
      </c>
      <c r="D191" s="42" t="s">
        <v>79</v>
      </c>
      <c r="E191" s="44" t="s">
        <v>361</v>
      </c>
      <c r="F191" s="68"/>
    </row>
    <row r="192" ht="14.25" spans="1:6">
      <c r="A192" s="41">
        <v>192</v>
      </c>
      <c r="B192" s="42" t="s">
        <v>43</v>
      </c>
      <c r="C192" s="43">
        <v>1000000</v>
      </c>
      <c r="D192" s="42" t="s">
        <v>42</v>
      </c>
      <c r="E192" s="44" t="s">
        <v>115</v>
      </c>
      <c r="F192" s="68" t="s">
        <v>155</v>
      </c>
    </row>
    <row r="193" ht="14.25" spans="1:6">
      <c r="A193" s="11">
        <v>193</v>
      </c>
      <c r="B193" s="73" t="s">
        <v>40</v>
      </c>
      <c r="C193" s="43">
        <v>6500000</v>
      </c>
      <c r="D193" s="12" t="s">
        <v>20</v>
      </c>
      <c r="E193" s="40" t="s">
        <v>362</v>
      </c>
      <c r="F193" s="68"/>
    </row>
    <row r="194" ht="14.25" spans="1:6">
      <c r="A194" s="11">
        <v>194</v>
      </c>
      <c r="B194" s="12" t="s">
        <v>363</v>
      </c>
      <c r="C194" s="43">
        <v>1870000</v>
      </c>
      <c r="D194" s="12" t="s">
        <v>24</v>
      </c>
      <c r="E194" s="40"/>
      <c r="F194" s="68"/>
    </row>
    <row r="195" ht="14.25" spans="1:6">
      <c r="A195" s="11">
        <v>195</v>
      </c>
      <c r="B195" s="12" t="s">
        <v>364</v>
      </c>
      <c r="C195" s="43">
        <v>1000000</v>
      </c>
      <c r="D195" s="12" t="s">
        <v>336</v>
      </c>
      <c r="E195" s="40"/>
      <c r="F195" t="s">
        <v>188</v>
      </c>
    </row>
    <row r="196" ht="14.25" spans="1:6">
      <c r="A196" s="11">
        <v>196</v>
      </c>
      <c r="B196" s="12" t="s">
        <v>365</v>
      </c>
      <c r="C196" s="43">
        <v>1300000</v>
      </c>
      <c r="D196" s="12" t="s">
        <v>42</v>
      </c>
      <c r="E196" s="40"/>
      <c r="F196" s="68"/>
    </row>
    <row r="197" ht="14.25" spans="1:6">
      <c r="A197" s="11">
        <v>197</v>
      </c>
      <c r="B197" s="12" t="s">
        <v>366</v>
      </c>
      <c r="C197" s="43">
        <v>675000</v>
      </c>
      <c r="D197" s="12" t="s">
        <v>100</v>
      </c>
      <c r="E197" s="40"/>
      <c r="F197" s="68" t="s">
        <v>103</v>
      </c>
    </row>
    <row r="198" ht="14.25" spans="1:6">
      <c r="A198" s="11">
        <v>198</v>
      </c>
      <c r="B198" s="12" t="s">
        <v>367</v>
      </c>
      <c r="C198" s="43">
        <v>287000</v>
      </c>
      <c r="D198" s="12" t="s">
        <v>24</v>
      </c>
      <c r="E198" s="40"/>
      <c r="F198" s="68" t="s">
        <v>155</v>
      </c>
    </row>
    <row r="199" ht="14.25" spans="1:6">
      <c r="A199" s="41">
        <v>199</v>
      </c>
      <c r="B199" s="42" t="s">
        <v>121</v>
      </c>
      <c r="C199" s="43">
        <v>1700000</v>
      </c>
      <c r="D199" s="42" t="s">
        <v>117</v>
      </c>
      <c r="E199" s="44" t="s">
        <v>119</v>
      </c>
      <c r="F199" s="68"/>
    </row>
    <row r="200" ht="14.25" spans="1:6">
      <c r="A200" s="41">
        <v>200</v>
      </c>
      <c r="B200" s="42" t="s">
        <v>73</v>
      </c>
      <c r="C200" s="43">
        <v>100000</v>
      </c>
      <c r="D200" s="42" t="s">
        <v>63</v>
      </c>
      <c r="E200" s="44" t="s">
        <v>74</v>
      </c>
      <c r="F200" s="68"/>
    </row>
    <row r="201" ht="14.25" spans="1:6">
      <c r="A201" s="11">
        <v>201</v>
      </c>
      <c r="B201" s="12" t="s">
        <v>368</v>
      </c>
      <c r="C201" s="43">
        <v>780000</v>
      </c>
      <c r="D201" s="12" t="s">
        <v>24</v>
      </c>
      <c r="E201" s="40"/>
      <c r="F201" s="68" t="s">
        <v>155</v>
      </c>
    </row>
    <row r="202" ht="14.25" spans="1:6">
      <c r="A202" s="11">
        <v>202</v>
      </c>
      <c r="B202" s="12" t="s">
        <v>369</v>
      </c>
      <c r="C202" s="43">
        <v>2550000</v>
      </c>
      <c r="D202" s="12" t="s">
        <v>24</v>
      </c>
      <c r="E202" s="40"/>
      <c r="F202" s="68" t="s">
        <v>155</v>
      </c>
    </row>
    <row r="203" ht="14.25" spans="1:6">
      <c r="A203" s="11">
        <v>203</v>
      </c>
      <c r="B203" s="12" t="s">
        <v>370</v>
      </c>
      <c r="C203" s="43">
        <v>500000</v>
      </c>
      <c r="D203" s="12" t="s">
        <v>238</v>
      </c>
      <c r="E203" s="40"/>
      <c r="F203" t="s">
        <v>188</v>
      </c>
    </row>
    <row r="204" ht="14.25" spans="1:6">
      <c r="A204" s="11">
        <v>204</v>
      </c>
      <c r="B204" s="12" t="s">
        <v>371</v>
      </c>
      <c r="C204" s="43">
        <v>1500000</v>
      </c>
      <c r="D204" s="12" t="s">
        <v>100</v>
      </c>
      <c r="E204" s="40"/>
      <c r="F204" s="68"/>
    </row>
    <row r="205" ht="14.25" spans="1:5">
      <c r="A205" s="41">
        <v>205</v>
      </c>
      <c r="B205" s="42" t="s">
        <v>131</v>
      </c>
      <c r="C205" s="43">
        <v>300000</v>
      </c>
      <c r="D205" s="42" t="s">
        <v>126</v>
      </c>
      <c r="E205" s="44" t="s">
        <v>372</v>
      </c>
    </row>
    <row r="206" ht="14.25" spans="1:5">
      <c r="A206" s="11">
        <v>206</v>
      </c>
      <c r="B206" s="12" t="s">
        <v>373</v>
      </c>
      <c r="C206" s="43">
        <v>2000000</v>
      </c>
      <c r="D206" s="12" t="s">
        <v>29</v>
      </c>
      <c r="E206" s="40"/>
    </row>
    <row r="207" ht="14.25" spans="1:6">
      <c r="A207" s="11">
        <v>207</v>
      </c>
      <c r="B207" s="12" t="s">
        <v>374</v>
      </c>
      <c r="C207" s="43">
        <v>347000</v>
      </c>
      <c r="D207" s="12" t="s">
        <v>24</v>
      </c>
      <c r="E207" s="40"/>
      <c r="F207" s="68" t="s">
        <v>155</v>
      </c>
    </row>
    <row r="208" ht="14.25" spans="1:5">
      <c r="A208" s="11">
        <v>208</v>
      </c>
      <c r="B208" s="12" t="s">
        <v>375</v>
      </c>
      <c r="C208" s="43">
        <v>315000</v>
      </c>
      <c r="D208" s="12" t="s">
        <v>242</v>
      </c>
      <c r="E208" s="40"/>
    </row>
    <row r="209" ht="14.25" spans="1:6">
      <c r="A209" s="11">
        <v>209</v>
      </c>
      <c r="B209" s="12" t="s">
        <v>105</v>
      </c>
      <c r="C209" s="43">
        <v>276000</v>
      </c>
      <c r="D209" s="12" t="s">
        <v>100</v>
      </c>
      <c r="E209" s="40" t="s">
        <v>103</v>
      </c>
      <c r="F209" s="68"/>
    </row>
    <row r="210" ht="14.25" spans="1:5">
      <c r="A210" s="11">
        <v>210</v>
      </c>
      <c r="B210" s="12" t="s">
        <v>376</v>
      </c>
      <c r="C210" s="43">
        <v>5210000</v>
      </c>
      <c r="D210" s="12" t="s">
        <v>168</v>
      </c>
      <c r="E210" s="40"/>
    </row>
    <row r="211" ht="14.25" spans="1:6">
      <c r="A211" s="11">
        <v>211</v>
      </c>
      <c r="B211" s="12" t="s">
        <v>377</v>
      </c>
      <c r="C211" s="43">
        <v>600000</v>
      </c>
      <c r="D211" s="12" t="s">
        <v>164</v>
      </c>
      <c r="E211" s="40"/>
      <c r="F211" t="s">
        <v>188</v>
      </c>
    </row>
    <row r="212" ht="14.25" spans="1:6">
      <c r="A212" s="11">
        <v>212</v>
      </c>
      <c r="B212" s="12" t="s">
        <v>378</v>
      </c>
      <c r="C212" s="43">
        <v>4000000</v>
      </c>
      <c r="D212" s="12" t="s">
        <v>164</v>
      </c>
      <c r="E212" s="40"/>
      <c r="F212" t="s">
        <v>162</v>
      </c>
    </row>
    <row r="213" ht="14.25" spans="1:6">
      <c r="A213" s="11">
        <v>213</v>
      </c>
      <c r="B213" s="12" t="s">
        <v>379</v>
      </c>
      <c r="C213" s="43">
        <v>3000000</v>
      </c>
      <c r="D213" s="12" t="s">
        <v>36</v>
      </c>
      <c r="E213" s="40"/>
      <c r="F213" t="s">
        <v>188</v>
      </c>
    </row>
    <row r="214" ht="14.25" spans="1:6">
      <c r="A214" s="11">
        <v>214</v>
      </c>
      <c r="B214" s="12" t="s">
        <v>380</v>
      </c>
      <c r="C214" s="43">
        <v>850000</v>
      </c>
      <c r="D214" s="12" t="s">
        <v>24</v>
      </c>
      <c r="E214" s="40"/>
      <c r="F214" s="68" t="s">
        <v>155</v>
      </c>
    </row>
    <row r="215" ht="14.25" spans="1:6">
      <c r="A215" s="11">
        <v>215</v>
      </c>
      <c r="B215" s="12" t="s">
        <v>381</v>
      </c>
      <c r="C215" s="43">
        <v>720000</v>
      </c>
      <c r="D215" s="12" t="s">
        <v>164</v>
      </c>
      <c r="E215" s="40"/>
      <c r="F215" t="s">
        <v>188</v>
      </c>
    </row>
    <row r="216" ht="14.25" spans="1:5">
      <c r="A216" s="11">
        <v>216</v>
      </c>
      <c r="B216" s="12" t="s">
        <v>382</v>
      </c>
      <c r="C216" s="74">
        <v>3000000</v>
      </c>
      <c r="D216" s="12" t="s">
        <v>242</v>
      </c>
      <c r="E216" s="40"/>
    </row>
    <row r="217" ht="14.25" spans="1:6">
      <c r="A217" s="11">
        <v>217</v>
      </c>
      <c r="B217" s="12" t="s">
        <v>383</v>
      </c>
      <c r="C217" s="39">
        <v>500000</v>
      </c>
      <c r="D217" s="12" t="s">
        <v>42</v>
      </c>
      <c r="E217" s="40"/>
      <c r="F217" s="68"/>
    </row>
    <row r="218" ht="14.25" spans="1:6">
      <c r="A218" s="11">
        <v>218</v>
      </c>
      <c r="B218" s="12" t="s">
        <v>384</v>
      </c>
      <c r="C218" s="75">
        <v>2000000</v>
      </c>
      <c r="D218" s="12" t="s">
        <v>385</v>
      </c>
      <c r="E218" s="40"/>
      <c r="F218" t="s">
        <v>386</v>
      </c>
    </row>
    <row r="219" ht="14.25" spans="3:3">
      <c r="C219" s="51"/>
    </row>
    <row r="220" ht="14.25" spans="1:5">
      <c r="A220" s="76"/>
      <c r="B220" s="76"/>
      <c r="C220" s="51"/>
      <c r="D220" s="76"/>
      <c r="E220" s="76"/>
    </row>
    <row r="221" ht="14.25" spans="1:5">
      <c r="A221" s="76"/>
      <c r="B221" s="76"/>
      <c r="C221" s="51"/>
      <c r="D221" s="76"/>
      <c r="E221" s="76"/>
    </row>
    <row r="222" s="25" customFormat="1" ht="13" customHeight="1" spans="1:9">
      <c r="A222" s="11">
        <v>184</v>
      </c>
      <c r="B222" s="12" t="s">
        <v>120</v>
      </c>
      <c r="C222" s="12"/>
      <c r="D222" s="12" t="s">
        <v>117</v>
      </c>
      <c r="E222" s="40"/>
      <c r="F222" s="40" t="s">
        <v>119</v>
      </c>
      <c r="I222" s="1"/>
    </row>
    <row r="223" ht="14.25" spans="1:5">
      <c r="A223" s="76"/>
      <c r="B223" s="76"/>
      <c r="D223" s="76"/>
      <c r="E223" s="76"/>
    </row>
    <row r="224" ht="14.25" spans="1:5">
      <c r="A224" s="76"/>
      <c r="B224" s="76"/>
      <c r="D224" s="76"/>
      <c r="E224" s="76"/>
    </row>
    <row r="225" ht="14.25" spans="1:5">
      <c r="A225" s="76"/>
      <c r="B225" s="76"/>
      <c r="D225" s="76"/>
      <c r="E225" s="76"/>
    </row>
  </sheetData>
  <conditionalFormatting sqref="B218 C215">
    <cfRule type="duplicateValues" dxfId="0" priority="2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8"/>
  <sheetViews>
    <sheetView zoomScale="115" zoomScaleNormal="115" workbookViewId="0">
      <selection activeCell="D43" sqref="D43"/>
    </sheetView>
  </sheetViews>
  <sheetFormatPr defaultColWidth="32.3416666666667" defaultRowHeight="13.5"/>
  <cols>
    <col min="1" max="1" width="6.16666666666667" customWidth="1"/>
    <col min="2" max="2" width="32.2" customWidth="1"/>
    <col min="3" max="3" width="17.0416666666667" hidden="1" customWidth="1"/>
    <col min="4" max="4" width="41.1916666666667" customWidth="1"/>
    <col min="5" max="5" width="55.975" customWidth="1"/>
    <col min="6" max="6" width="46.7416666666667" customWidth="1"/>
    <col min="7" max="7" width="46.3" customWidth="1"/>
    <col min="8" max="16384" width="32.3416666666667" customWidth="1"/>
  </cols>
  <sheetData>
    <row r="1" ht="22" customHeight="1" spans="1:6">
      <c r="A1" s="37" t="s">
        <v>0</v>
      </c>
      <c r="B1" s="5" t="s">
        <v>45</v>
      </c>
      <c r="C1" s="5" t="s">
        <v>3</v>
      </c>
      <c r="D1" s="5" t="s">
        <v>46</v>
      </c>
      <c r="E1" s="5" t="s">
        <v>149</v>
      </c>
      <c r="F1" s="38" t="s">
        <v>387</v>
      </c>
    </row>
    <row r="2" ht="14.25" spans="1:5">
      <c r="A2" s="11">
        <v>218</v>
      </c>
      <c r="B2" s="12" t="s">
        <v>384</v>
      </c>
      <c r="C2" s="39">
        <v>2000000</v>
      </c>
      <c r="D2" s="12" t="s">
        <v>385</v>
      </c>
      <c r="E2" s="40"/>
    </row>
    <row r="4" ht="14.25" spans="1:6">
      <c r="A4" s="41">
        <v>66</v>
      </c>
      <c r="B4" s="42" t="s">
        <v>146</v>
      </c>
      <c r="C4" s="43">
        <v>5500000</v>
      </c>
      <c r="D4" s="42" t="s">
        <v>147</v>
      </c>
      <c r="E4" s="44" t="s">
        <v>148</v>
      </c>
      <c r="F4" t="s">
        <v>388</v>
      </c>
    </row>
    <row r="5" spans="4:6">
      <c r="D5" t="s">
        <v>389</v>
      </c>
      <c r="F5" s="45" t="s">
        <v>390</v>
      </c>
    </row>
    <row r="7" s="1" customFormat="1" ht="22" customHeight="1" spans="1:7">
      <c r="A7" s="11">
        <v>35</v>
      </c>
      <c r="B7" s="12" t="s">
        <v>26</v>
      </c>
      <c r="C7" s="43">
        <v>1000000</v>
      </c>
      <c r="D7" s="12" t="s">
        <v>200</v>
      </c>
      <c r="E7" s="46" t="s">
        <v>103</v>
      </c>
      <c r="F7" s="46" t="s">
        <v>391</v>
      </c>
      <c r="G7" t="s">
        <v>392</v>
      </c>
    </row>
    <row r="8" s="1" customFormat="1" ht="22" customHeight="1" spans="1:7">
      <c r="A8" s="11">
        <v>107</v>
      </c>
      <c r="B8" s="12" t="s">
        <v>30</v>
      </c>
      <c r="C8" s="43">
        <v>4300000</v>
      </c>
      <c r="D8" s="12" t="s">
        <v>200</v>
      </c>
      <c r="E8" s="46" t="s">
        <v>103</v>
      </c>
      <c r="F8" s="46" t="s">
        <v>391</v>
      </c>
      <c r="G8" t="s">
        <v>392</v>
      </c>
    </row>
    <row r="9" ht="14.25" spans="1:5">
      <c r="A9" s="11"/>
      <c r="B9" s="12"/>
      <c r="C9" s="43"/>
      <c r="D9" s="12"/>
      <c r="E9" s="40"/>
    </row>
    <row r="11" s="1" customFormat="1" ht="14.25" spans="1:5">
      <c r="A11" s="11">
        <v>133</v>
      </c>
      <c r="B11" s="12" t="s">
        <v>133</v>
      </c>
      <c r="C11" s="47">
        <v>800000</v>
      </c>
      <c r="D11" s="12" t="s">
        <v>134</v>
      </c>
      <c r="E11" s="40" t="s">
        <v>393</v>
      </c>
    </row>
    <row r="12" ht="14.25" spans="1:5">
      <c r="A12" s="11">
        <v>117</v>
      </c>
      <c r="B12" s="12" t="s">
        <v>286</v>
      </c>
      <c r="C12" s="47">
        <v>10000000</v>
      </c>
      <c r="D12" s="12" t="s">
        <v>287</v>
      </c>
      <c r="E12" s="40" t="s">
        <v>394</v>
      </c>
    </row>
    <row r="14" ht="14.25" spans="1:6">
      <c r="A14" s="41">
        <v>18</v>
      </c>
      <c r="B14" s="42" t="s">
        <v>139</v>
      </c>
      <c r="C14" s="43">
        <v>1000000</v>
      </c>
      <c r="D14" s="42" t="s">
        <v>140</v>
      </c>
      <c r="E14" s="44" t="s">
        <v>180</v>
      </c>
      <c r="F14" t="s">
        <v>181</v>
      </c>
    </row>
    <row r="15" ht="14.25" spans="1:7">
      <c r="A15" s="41">
        <v>79</v>
      </c>
      <c r="B15" s="42" t="s">
        <v>142</v>
      </c>
      <c r="C15" s="43">
        <v>9500000</v>
      </c>
      <c r="D15" s="42" t="s">
        <v>143</v>
      </c>
      <c r="E15" s="44"/>
      <c r="F15" t="s">
        <v>247</v>
      </c>
      <c r="G15" t="s">
        <v>392</v>
      </c>
    </row>
    <row r="16" ht="14.25" spans="1:5">
      <c r="A16" s="11">
        <v>114</v>
      </c>
      <c r="B16" s="12" t="s">
        <v>136</v>
      </c>
      <c r="C16" s="47">
        <v>31479112.17</v>
      </c>
      <c r="D16" s="12" t="s">
        <v>137</v>
      </c>
      <c r="E16" s="48" t="s">
        <v>282</v>
      </c>
    </row>
    <row r="17" s="36" customFormat="1" ht="14.25" spans="1:6">
      <c r="A17" s="11">
        <v>47</v>
      </c>
      <c r="B17" s="32" t="s">
        <v>144</v>
      </c>
      <c r="C17" s="43">
        <v>2900000</v>
      </c>
      <c r="D17" s="32" t="s">
        <v>145</v>
      </c>
      <c r="E17" s="22" t="s">
        <v>77</v>
      </c>
      <c r="F17" s="49" t="s">
        <v>216</v>
      </c>
    </row>
    <row r="18" s="27" customFormat="1" ht="14.25" spans="1:53">
      <c r="A18" s="11">
        <v>219</v>
      </c>
      <c r="B18" s="50" t="s">
        <v>395</v>
      </c>
      <c r="C18" s="50"/>
      <c r="D18" s="50" t="s">
        <v>145</v>
      </c>
      <c r="E18" s="50" t="s">
        <v>396</v>
      </c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M18" s="58"/>
      <c r="AN18" s="58"/>
      <c r="AO18" s="59"/>
      <c r="AP18" s="59"/>
      <c r="AQ18" s="60"/>
      <c r="AS18" s="61"/>
      <c r="AT18" s="62"/>
      <c r="AU18" s="61"/>
      <c r="AV18" s="62"/>
      <c r="BA18" s="36"/>
    </row>
    <row r="19" s="27" customFormat="1" ht="14.25" spans="1:5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M19" s="58"/>
      <c r="AN19" s="58"/>
      <c r="AO19" s="59"/>
      <c r="AP19" s="59"/>
      <c r="AQ19" s="60"/>
      <c r="AS19" s="61"/>
      <c r="AT19" s="62"/>
      <c r="AU19" s="61"/>
      <c r="AV19" s="62"/>
      <c r="BA19" s="36"/>
    </row>
    <row r="20" ht="14.25" spans="1:7">
      <c r="A20" s="11">
        <v>179</v>
      </c>
      <c r="B20" s="12" t="s">
        <v>122</v>
      </c>
      <c r="C20" s="43">
        <v>1000000</v>
      </c>
      <c r="D20" s="12" t="s">
        <v>123</v>
      </c>
      <c r="E20" s="40" t="s">
        <v>397</v>
      </c>
      <c r="F20" s="1"/>
      <c r="G20" t="s">
        <v>392</v>
      </c>
    </row>
    <row r="21" ht="14.25" spans="1:7">
      <c r="A21" s="11">
        <v>123</v>
      </c>
      <c r="B21" s="12" t="s">
        <v>32</v>
      </c>
      <c r="C21" s="43">
        <v>3000000</v>
      </c>
      <c r="D21" s="12" t="s">
        <v>33</v>
      </c>
      <c r="E21" s="40"/>
      <c r="G21" t="s">
        <v>392</v>
      </c>
    </row>
    <row r="22" ht="14.25" spans="1:6">
      <c r="A22" s="11">
        <v>52</v>
      </c>
      <c r="B22" s="12" t="s">
        <v>125</v>
      </c>
      <c r="C22" s="43"/>
      <c r="D22" s="12" t="s">
        <v>126</v>
      </c>
      <c r="E22" s="40" t="s">
        <v>397</v>
      </c>
      <c r="F22" s="1"/>
    </row>
    <row r="23" ht="14.25" spans="1:6">
      <c r="A23" s="11">
        <v>126</v>
      </c>
      <c r="B23" s="12" t="s">
        <v>128</v>
      </c>
      <c r="C23" s="43">
        <v>1600000</v>
      </c>
      <c r="D23" s="12" t="s">
        <v>126</v>
      </c>
      <c r="E23" s="40" t="s">
        <v>398</v>
      </c>
      <c r="F23" t="s">
        <v>399</v>
      </c>
    </row>
    <row r="24" ht="14.25" spans="1:6">
      <c r="A24" s="11">
        <v>136</v>
      </c>
      <c r="B24" s="12" t="s">
        <v>129</v>
      </c>
      <c r="C24" s="43">
        <v>1017000</v>
      </c>
      <c r="D24" s="12" t="s">
        <v>126</v>
      </c>
      <c r="E24" s="40" t="s">
        <v>400</v>
      </c>
      <c r="F24" t="s">
        <v>401</v>
      </c>
    </row>
    <row r="25" ht="14.25" spans="1:6">
      <c r="A25" s="11">
        <v>189</v>
      </c>
      <c r="B25" s="12" t="s">
        <v>130</v>
      </c>
      <c r="C25" s="43">
        <v>239000</v>
      </c>
      <c r="D25" s="12" t="s">
        <v>126</v>
      </c>
      <c r="E25" s="40" t="s">
        <v>397</v>
      </c>
      <c r="F25" s="1"/>
    </row>
    <row r="26" ht="14.25" spans="1:6">
      <c r="A26" s="11">
        <v>205</v>
      </c>
      <c r="B26" s="12" t="s">
        <v>131</v>
      </c>
      <c r="C26" s="43">
        <v>300000</v>
      </c>
      <c r="D26" s="12" t="s">
        <v>126</v>
      </c>
      <c r="E26" s="40" t="s">
        <v>402</v>
      </c>
      <c r="F26" s="1"/>
    </row>
    <row r="27" ht="14.25" spans="1:5">
      <c r="A27" s="11">
        <v>58</v>
      </c>
      <c r="B27" s="12" t="s">
        <v>127</v>
      </c>
      <c r="C27" s="12" t="s">
        <v>126</v>
      </c>
      <c r="D27" s="52" t="s">
        <v>126</v>
      </c>
      <c r="E27" s="40" t="s">
        <v>403</v>
      </c>
    </row>
    <row r="28" s="25" customFormat="1" ht="14.25" spans="1:53">
      <c r="A28" s="53">
        <v>220</v>
      </c>
      <c r="B28" s="52" t="s">
        <v>404</v>
      </c>
      <c r="C28" s="52"/>
      <c r="D28" s="52" t="s">
        <v>405</v>
      </c>
      <c r="E28" s="40" t="s">
        <v>406</v>
      </c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M28" s="58"/>
      <c r="AN28" s="58"/>
      <c r="AO28" s="59"/>
      <c r="AP28" s="59"/>
      <c r="AQ28" s="60"/>
      <c r="AR28" s="27"/>
      <c r="AS28" s="61"/>
      <c r="AT28" s="62"/>
      <c r="AU28" s="61"/>
      <c r="AV28" s="63"/>
      <c r="BA28" s="64"/>
    </row>
    <row r="29" ht="14.25" spans="1:7">
      <c r="A29" s="11">
        <v>122</v>
      </c>
      <c r="B29" s="12" t="s">
        <v>292</v>
      </c>
      <c r="C29" s="12" t="s">
        <v>293</v>
      </c>
      <c r="D29" s="52" t="s">
        <v>293</v>
      </c>
      <c r="E29" s="40"/>
      <c r="G29" t="s">
        <v>392</v>
      </c>
    </row>
    <row r="30" s="27" customFormat="1" ht="14.25" spans="1:5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M30" s="58"/>
      <c r="AN30" s="58"/>
      <c r="AO30" s="59"/>
      <c r="AP30" s="59"/>
      <c r="AQ30" s="60"/>
      <c r="AS30" s="61"/>
      <c r="AT30" s="62"/>
      <c r="AU30" s="61"/>
      <c r="AV30" s="62"/>
      <c r="BA30" s="36"/>
    </row>
    <row r="31" s="27" customFormat="1" ht="14.25" spans="1:5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M31" s="58"/>
      <c r="AN31" s="58"/>
      <c r="AO31" s="59"/>
      <c r="AP31" s="59"/>
      <c r="AQ31" s="60"/>
      <c r="AS31" s="61"/>
      <c r="AT31" s="62"/>
      <c r="AU31" s="61"/>
      <c r="AV31" s="62"/>
      <c r="BA31" s="36"/>
    </row>
    <row r="32" s="27" customFormat="1" ht="14.25" spans="1:53">
      <c r="A32" s="51"/>
      <c r="B32" s="38" t="s">
        <v>407</v>
      </c>
      <c r="C32" s="38"/>
      <c r="D32" s="38" t="s">
        <v>408</v>
      </c>
      <c r="E32" s="38">
        <v>85519649</v>
      </c>
      <c r="F32" s="38">
        <v>13971256842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M32" s="58"/>
      <c r="AN32" s="58"/>
      <c r="AO32" s="59"/>
      <c r="AP32" s="59"/>
      <c r="AQ32" s="60"/>
      <c r="AS32" s="61"/>
      <c r="AT32" s="62"/>
      <c r="AU32" s="61"/>
      <c r="AV32" s="62"/>
      <c r="BA32" s="36"/>
    </row>
    <row r="33" ht="14.25" spans="2:7">
      <c r="B33" s="12" t="s">
        <v>200</v>
      </c>
      <c r="D33" s="54" t="s">
        <v>409</v>
      </c>
      <c r="E33" s="54" t="s">
        <v>410</v>
      </c>
      <c r="F33" s="54" t="s">
        <v>411</v>
      </c>
      <c r="G33" s="54">
        <v>13871179177</v>
      </c>
    </row>
    <row r="34" customFormat="1" ht="30" customHeight="1" spans="2:6">
      <c r="B34" s="55" t="s">
        <v>412</v>
      </c>
      <c r="C34" s="56" t="s">
        <v>413</v>
      </c>
      <c r="D34" s="56" t="s">
        <v>414</v>
      </c>
      <c r="E34" s="56" t="s">
        <v>415</v>
      </c>
      <c r="F34" s="56" t="s">
        <v>416</v>
      </c>
    </row>
    <row r="35" customFormat="1" spans="2:6">
      <c r="B35" s="38" t="s">
        <v>417</v>
      </c>
      <c r="C35" s="38" t="s">
        <v>418</v>
      </c>
      <c r="D35" s="38" t="s">
        <v>419</v>
      </c>
      <c r="E35" s="38">
        <v>65615217</v>
      </c>
      <c r="F35" s="38">
        <v>13720212609</v>
      </c>
    </row>
    <row r="36" customFormat="1" ht="27" spans="2:6">
      <c r="B36" s="38" t="s">
        <v>420</v>
      </c>
      <c r="C36" s="57" t="s">
        <v>421</v>
      </c>
      <c r="D36" s="57" t="s">
        <v>422</v>
      </c>
      <c r="E36" s="57" t="s">
        <v>423</v>
      </c>
      <c r="F36" s="38">
        <v>13886044031</v>
      </c>
    </row>
    <row r="37" customFormat="1" spans="2:4">
      <c r="B37" t="s">
        <v>420</v>
      </c>
      <c r="C37" t="s">
        <v>424</v>
      </c>
      <c r="D37" t="s">
        <v>425</v>
      </c>
    </row>
    <row r="38" spans="2:6">
      <c r="B38" t="s">
        <v>426</v>
      </c>
      <c r="D38" t="s">
        <v>427</v>
      </c>
      <c r="E38" t="s">
        <v>428</v>
      </c>
      <c r="F38" s="38">
        <v>18086010183</v>
      </c>
    </row>
  </sheetData>
  <sortState ref="A2:F31">
    <sortCondition ref="D2:D31"/>
    <sortCondition ref="A2:A31"/>
  </sortState>
  <conditionalFormatting sqref="B12">
    <cfRule type="duplicateValues" dxfId="0" priority="1" stopIfTrue="1"/>
  </conditionalFormatting>
  <hyperlinks>
    <hyperlink ref="F5" r:id="rId1" display="shangzn@benk.c" tooltip="mailto:shangzn@benk.c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J9" sqref="J9"/>
    </sheetView>
  </sheetViews>
  <sheetFormatPr defaultColWidth="9" defaultRowHeight="13.5" outlineLevelRow="6" outlineLevelCol="5"/>
  <cols>
    <col min="1" max="1" width="4.875" style="25" customWidth="1"/>
    <col min="2" max="2" width="27.875" style="26" customWidth="1"/>
    <col min="3" max="3" width="35.75" style="25" customWidth="1"/>
    <col min="4" max="4" width="24.125" style="27" customWidth="1"/>
    <col min="5" max="5" width="23.625" style="27" customWidth="1"/>
    <col min="6" max="6" width="17" style="28" customWidth="1"/>
    <col min="7" max="7" width="10.375" style="25"/>
    <col min="8" max="31" width="9" style="25"/>
    <col min="32" max="33" width="11.5" style="25"/>
    <col min="34" max="34" width="10.375" style="25"/>
    <col min="35" max="36" width="11.5" style="25"/>
    <col min="37" max="37" width="10.375" style="25"/>
    <col min="38" max="39" width="11.5" style="25"/>
    <col min="40" max="40" width="9" style="25"/>
    <col min="41" max="42" width="11.5" style="25"/>
    <col min="43" max="43" width="9" style="25"/>
    <col min="44" max="44" width="11.5" style="25"/>
    <col min="45" max="16384" width="9" style="25"/>
  </cols>
  <sheetData>
    <row r="1" s="24" customFormat="1" spans="1:6">
      <c r="A1" s="29" t="s">
        <v>429</v>
      </c>
      <c r="B1" s="29"/>
      <c r="C1" s="29"/>
      <c r="D1" s="29"/>
      <c r="E1" s="29"/>
      <c r="F1" s="29"/>
    </row>
    <row r="2" s="24" customFormat="1" spans="1:6">
      <c r="A2" s="29"/>
      <c r="B2" s="29"/>
      <c r="C2" s="29"/>
      <c r="D2" s="29"/>
      <c r="E2" s="29"/>
      <c r="F2" s="29"/>
    </row>
    <row r="3" s="6" customFormat="1" ht="43" customHeight="1" spans="1:6">
      <c r="A3" s="30" t="s">
        <v>0</v>
      </c>
      <c r="B3" s="5" t="s">
        <v>45</v>
      </c>
      <c r="C3" s="5" t="s">
        <v>430</v>
      </c>
      <c r="D3" s="5" t="s">
        <v>431</v>
      </c>
      <c r="E3" s="5" t="s">
        <v>2</v>
      </c>
      <c r="F3" s="15" t="s">
        <v>432</v>
      </c>
    </row>
    <row r="4" s="25" customFormat="1" ht="43" customHeight="1" spans="1:6">
      <c r="A4" s="22">
        <v>78</v>
      </c>
      <c r="B4" s="31" t="s">
        <v>78</v>
      </c>
      <c r="C4" s="31" t="s">
        <v>389</v>
      </c>
      <c r="D4" s="32" t="s">
        <v>433</v>
      </c>
      <c r="E4" s="33" t="s">
        <v>79</v>
      </c>
      <c r="F4" s="15">
        <v>3333.34</v>
      </c>
    </row>
    <row r="5" s="24" customFormat="1" ht="18" customHeight="1" spans="1:6">
      <c r="A5" s="34" t="s">
        <v>14</v>
      </c>
      <c r="B5" s="34"/>
      <c r="C5" s="34"/>
      <c r="D5" s="34"/>
      <c r="E5" s="34"/>
      <c r="F5" s="35">
        <f>SUM(F4:F4)</f>
        <v>3333.34</v>
      </c>
    </row>
    <row r="6" s="25" customFormat="1" spans="2:6">
      <c r="B6" s="26"/>
      <c r="D6" s="27"/>
      <c r="E6" s="27"/>
      <c r="F6" s="28"/>
    </row>
    <row r="7" s="25" customFormat="1" spans="2:6">
      <c r="B7" s="26"/>
      <c r="D7" s="27"/>
      <c r="E7" s="27"/>
      <c r="F7" s="28"/>
    </row>
  </sheetData>
  <mergeCells count="2">
    <mergeCell ref="A5:D5"/>
    <mergeCell ref="A1:F2"/>
  </mergeCells>
  <printOptions horizontalCentered="1"/>
  <pageMargins left="0.161111111111111" right="0.357638888888889" top="0.60625" bottom="0.409027777777778" header="0.5" footer="0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zoomScale="70" zoomScaleNormal="70" workbookViewId="0">
      <selection activeCell="F75" sqref="F75"/>
    </sheetView>
  </sheetViews>
  <sheetFormatPr defaultColWidth="9" defaultRowHeight="13.5"/>
  <cols>
    <col min="1" max="2" width="9" style="1"/>
    <col min="3" max="3" width="33.625" style="1" customWidth="1"/>
    <col min="4" max="4" width="31.125" style="1" customWidth="1"/>
    <col min="5" max="6" width="14.5" style="1" customWidth="1"/>
    <col min="7" max="7" width="15.325" style="1" customWidth="1"/>
    <col min="8" max="8" width="12.625" style="1" customWidth="1"/>
    <col min="9" max="9" width="14.875" style="1" customWidth="1"/>
    <col min="10" max="11" width="9" style="1"/>
    <col min="12" max="12" width="12.625" style="1"/>
    <col min="13" max="13" width="9" style="1"/>
    <col min="14" max="14" width="11.5" style="1"/>
    <col min="15" max="16384" width="9" style="1"/>
  </cols>
  <sheetData>
    <row r="1" s="1" customFormat="1" ht="14.25" spans="2:14">
      <c r="B1" s="2"/>
      <c r="C1" s="2"/>
      <c r="D1" s="2"/>
      <c r="E1" s="3"/>
      <c r="F1" s="3"/>
      <c r="G1" s="4"/>
      <c r="H1" s="4"/>
      <c r="I1" s="3"/>
      <c r="J1" s="17"/>
      <c r="K1" s="18"/>
      <c r="L1" s="3"/>
      <c r="M1" s="3"/>
      <c r="N1" s="3"/>
    </row>
    <row r="2" s="1" customFormat="1" ht="18.75" spans="2:14">
      <c r="B2" s="5" t="s">
        <v>434</v>
      </c>
      <c r="C2" s="5" t="s">
        <v>45</v>
      </c>
      <c r="D2" s="5" t="s">
        <v>46</v>
      </c>
      <c r="E2" s="6"/>
      <c r="F2" s="6"/>
      <c r="G2" s="4"/>
      <c r="H2" s="4"/>
      <c r="I2" s="6"/>
      <c r="J2" s="7"/>
      <c r="K2" s="19"/>
      <c r="L2" s="6"/>
      <c r="M2" s="6"/>
      <c r="N2" s="6"/>
    </row>
    <row r="3" s="1" customFormat="1" ht="18.75" spans="2:14">
      <c r="B3" s="5"/>
      <c r="C3" s="5"/>
      <c r="D3" s="5"/>
      <c r="E3" s="7" t="s">
        <v>435</v>
      </c>
      <c r="F3" s="7"/>
      <c r="G3" s="4"/>
      <c r="H3" s="4"/>
      <c r="I3" s="7"/>
      <c r="J3" s="7"/>
      <c r="K3" s="19"/>
      <c r="L3" s="7"/>
      <c r="M3" s="7"/>
      <c r="N3" s="7"/>
    </row>
    <row r="4" s="1" customFormat="1" ht="27" spans="2:14">
      <c r="B4" s="5"/>
      <c r="C4" s="5"/>
      <c r="D4" s="5"/>
      <c r="E4" s="8" t="s">
        <v>3</v>
      </c>
      <c r="F4" s="8" t="s">
        <v>4</v>
      </c>
      <c r="G4" s="9" t="s">
        <v>47</v>
      </c>
      <c r="H4" s="10" t="s">
        <v>48</v>
      </c>
      <c r="I4" s="20" t="s">
        <v>49</v>
      </c>
      <c r="J4" s="20" t="s">
        <v>8</v>
      </c>
      <c r="K4" s="21" t="s">
        <v>9</v>
      </c>
      <c r="L4" s="20" t="s">
        <v>10</v>
      </c>
      <c r="M4" s="20" t="s">
        <v>11</v>
      </c>
      <c r="N4" s="15" t="s">
        <v>12</v>
      </c>
    </row>
    <row r="5" s="1" customFormat="1" ht="14.25" spans="1:14">
      <c r="A5" s="11">
        <v>1</v>
      </c>
      <c r="B5" s="12" t="s">
        <v>436</v>
      </c>
      <c r="C5" s="12" t="s">
        <v>150</v>
      </c>
      <c r="D5" s="12" t="s">
        <v>63</v>
      </c>
      <c r="E5" s="8">
        <v>201000</v>
      </c>
      <c r="F5" s="8">
        <v>201000</v>
      </c>
      <c r="G5" s="13">
        <v>44796</v>
      </c>
      <c r="H5" s="13">
        <v>44947</v>
      </c>
      <c r="I5" s="20">
        <v>151</v>
      </c>
      <c r="J5" s="20"/>
      <c r="K5" s="21">
        <v>0.0395</v>
      </c>
      <c r="L5" s="15">
        <v>3330.17916666667</v>
      </c>
      <c r="M5" s="21">
        <v>0.018</v>
      </c>
      <c r="N5" s="15">
        <v>1517.55</v>
      </c>
    </row>
    <row r="6" s="1" customFormat="1" ht="14.25" spans="1:14">
      <c r="A6" s="11">
        <v>2</v>
      </c>
      <c r="B6" s="12" t="s">
        <v>436</v>
      </c>
      <c r="C6" s="12" t="s">
        <v>152</v>
      </c>
      <c r="D6" s="12" t="s">
        <v>20</v>
      </c>
      <c r="E6" s="8">
        <v>400000</v>
      </c>
      <c r="F6" s="8">
        <v>400000</v>
      </c>
      <c r="G6" s="13">
        <v>44826</v>
      </c>
      <c r="H6" s="13">
        <v>44947</v>
      </c>
      <c r="I6" s="20">
        <v>121</v>
      </c>
      <c r="J6" s="22"/>
      <c r="K6" s="21">
        <v>0.0405</v>
      </c>
      <c r="L6" s="15">
        <v>5445</v>
      </c>
      <c r="M6" s="21">
        <v>0.018</v>
      </c>
      <c r="N6" s="15">
        <v>2420</v>
      </c>
    </row>
    <row r="7" s="1" customFormat="1" ht="14.25" spans="1:14">
      <c r="A7" s="11">
        <v>6</v>
      </c>
      <c r="B7" s="12" t="s">
        <v>436</v>
      </c>
      <c r="C7" s="12" t="s">
        <v>159</v>
      </c>
      <c r="D7" s="12" t="s">
        <v>42</v>
      </c>
      <c r="E7" s="8">
        <v>440000</v>
      </c>
      <c r="F7" s="8">
        <v>440000</v>
      </c>
      <c r="G7" s="13">
        <v>44851</v>
      </c>
      <c r="H7" s="13">
        <v>44947</v>
      </c>
      <c r="I7" s="20">
        <v>96</v>
      </c>
      <c r="J7" s="22"/>
      <c r="K7" s="21">
        <v>0.0405</v>
      </c>
      <c r="L7" s="15">
        <v>4752</v>
      </c>
      <c r="M7" s="21">
        <v>0.018</v>
      </c>
      <c r="N7" s="15">
        <v>2112</v>
      </c>
    </row>
    <row r="8" customFormat="1" ht="14.25" spans="1:14">
      <c r="A8" s="11">
        <v>12</v>
      </c>
      <c r="B8" s="12" t="s">
        <v>436</v>
      </c>
      <c r="C8" s="12" t="s">
        <v>170</v>
      </c>
      <c r="D8" s="12" t="s">
        <v>29</v>
      </c>
      <c r="E8" s="8">
        <v>9950000</v>
      </c>
      <c r="F8" s="8">
        <v>9950000</v>
      </c>
      <c r="G8" s="13">
        <v>44804</v>
      </c>
      <c r="H8" s="13">
        <v>44946</v>
      </c>
      <c r="I8" s="20">
        <v>142</v>
      </c>
      <c r="J8" s="22"/>
      <c r="K8" s="21">
        <v>0.063</v>
      </c>
      <c r="L8" s="15">
        <v>247257.5</v>
      </c>
      <c r="M8" s="21">
        <v>0.018</v>
      </c>
      <c r="N8" s="15">
        <v>70645</v>
      </c>
    </row>
    <row r="9" s="1" customFormat="1" ht="14.25" spans="1:14">
      <c r="A9" s="11">
        <v>13</v>
      </c>
      <c r="B9" s="12" t="s">
        <v>436</v>
      </c>
      <c r="C9" s="12" t="s">
        <v>19</v>
      </c>
      <c r="D9" s="12" t="s">
        <v>20</v>
      </c>
      <c r="E9" s="8">
        <v>800000</v>
      </c>
      <c r="F9" s="8">
        <v>800000</v>
      </c>
      <c r="G9" s="13">
        <v>44865</v>
      </c>
      <c r="H9" s="13">
        <v>44947</v>
      </c>
      <c r="I9" s="20">
        <v>82</v>
      </c>
      <c r="J9" s="22"/>
      <c r="K9" s="21">
        <v>0.0395</v>
      </c>
      <c r="L9" s="15">
        <v>7197.77777777778</v>
      </c>
      <c r="M9" s="21">
        <v>0.018</v>
      </c>
      <c r="N9" s="15">
        <v>3280</v>
      </c>
    </row>
    <row r="10" s="1" customFormat="1" ht="14.25" spans="1:14">
      <c r="A10" s="11">
        <v>22</v>
      </c>
      <c r="B10" s="12" t="s">
        <v>436</v>
      </c>
      <c r="C10" s="12" t="s">
        <v>185</v>
      </c>
      <c r="D10" s="12" t="s">
        <v>42</v>
      </c>
      <c r="E10" s="8">
        <v>800000</v>
      </c>
      <c r="F10" s="8">
        <v>800000</v>
      </c>
      <c r="G10" s="13">
        <v>44772</v>
      </c>
      <c r="H10" s="13">
        <v>44947</v>
      </c>
      <c r="I10" s="20">
        <v>175</v>
      </c>
      <c r="J10" s="22"/>
      <c r="K10" s="21">
        <v>0.041</v>
      </c>
      <c r="L10" s="15">
        <v>15944.4444444444</v>
      </c>
      <c r="M10" s="21">
        <v>0.018</v>
      </c>
      <c r="N10" s="15">
        <v>7000</v>
      </c>
    </row>
    <row r="11" s="1" customFormat="1" ht="14.25" spans="1:14">
      <c r="A11" s="11">
        <v>28</v>
      </c>
      <c r="B11" s="12" t="s">
        <v>436</v>
      </c>
      <c r="C11" s="12" t="s">
        <v>25</v>
      </c>
      <c r="D11" s="12" t="s">
        <v>24</v>
      </c>
      <c r="E11" s="8">
        <v>500000</v>
      </c>
      <c r="F11" s="8">
        <v>500000</v>
      </c>
      <c r="G11" s="13">
        <v>44854</v>
      </c>
      <c r="H11" s="13">
        <v>44978</v>
      </c>
      <c r="I11" s="20">
        <v>124</v>
      </c>
      <c r="J11" s="22"/>
      <c r="K11" s="21">
        <v>0.0395</v>
      </c>
      <c r="L11" s="15">
        <v>6802.77777777778</v>
      </c>
      <c r="M11" s="21">
        <v>0.018</v>
      </c>
      <c r="N11" s="15">
        <v>2475</v>
      </c>
    </row>
    <row r="12" s="1" customFormat="1" ht="14.25" spans="1:14">
      <c r="A12" s="11">
        <v>32</v>
      </c>
      <c r="B12" s="12" t="s">
        <v>437</v>
      </c>
      <c r="C12" s="12" t="s">
        <v>198</v>
      </c>
      <c r="D12" s="12" t="s">
        <v>100</v>
      </c>
      <c r="E12" s="8">
        <v>420000</v>
      </c>
      <c r="F12" s="8">
        <v>420000</v>
      </c>
      <c r="G12" s="14">
        <v>44777</v>
      </c>
      <c r="H12" s="13">
        <v>44947</v>
      </c>
      <c r="I12" s="20">
        <v>170</v>
      </c>
      <c r="J12" s="22"/>
      <c r="K12" s="21">
        <v>0.041</v>
      </c>
      <c r="L12" s="15">
        <v>8131.66666666667</v>
      </c>
      <c r="M12" s="21">
        <v>0.018</v>
      </c>
      <c r="N12" s="15">
        <v>3570</v>
      </c>
    </row>
    <row r="13" s="1" customFormat="1" ht="14.25" spans="1:14">
      <c r="A13" s="11">
        <v>40</v>
      </c>
      <c r="B13" s="12" t="s">
        <v>436</v>
      </c>
      <c r="C13" s="12" t="s">
        <v>207</v>
      </c>
      <c r="D13" s="12" t="s">
        <v>63</v>
      </c>
      <c r="E13" s="8">
        <v>4000000</v>
      </c>
      <c r="F13" s="8">
        <v>4000000</v>
      </c>
      <c r="G13" s="14">
        <v>44848</v>
      </c>
      <c r="H13" s="13">
        <v>44947</v>
      </c>
      <c r="I13" s="20">
        <v>99</v>
      </c>
      <c r="J13" s="22"/>
      <c r="K13" s="21">
        <v>0.0365</v>
      </c>
      <c r="L13" s="15">
        <v>40150</v>
      </c>
      <c r="M13" s="21">
        <v>0.018</v>
      </c>
      <c r="N13" s="15">
        <v>19800</v>
      </c>
    </row>
    <row r="14" customFormat="1" ht="14.25" spans="1:14">
      <c r="A14" s="11">
        <v>42</v>
      </c>
      <c r="B14" s="12" t="s">
        <v>437</v>
      </c>
      <c r="C14" s="12" t="s">
        <v>210</v>
      </c>
      <c r="D14" s="12" t="s">
        <v>29</v>
      </c>
      <c r="E14" s="8">
        <v>200000</v>
      </c>
      <c r="F14" s="8">
        <v>200000</v>
      </c>
      <c r="G14" s="14">
        <v>44789</v>
      </c>
      <c r="H14" s="14">
        <v>44915</v>
      </c>
      <c r="I14" s="20">
        <v>126</v>
      </c>
      <c r="J14" s="22"/>
      <c r="K14" s="21">
        <v>0.042</v>
      </c>
      <c r="L14" s="15">
        <v>2940</v>
      </c>
      <c r="M14" s="21">
        <v>0.018</v>
      </c>
      <c r="N14" s="15">
        <v>1260</v>
      </c>
    </row>
    <row r="15" s="1" customFormat="1" ht="14.25" spans="1:14">
      <c r="A15" s="11">
        <v>44</v>
      </c>
      <c r="B15" s="12" t="s">
        <v>436</v>
      </c>
      <c r="C15" s="12" t="s">
        <v>213</v>
      </c>
      <c r="D15" s="12" t="s">
        <v>42</v>
      </c>
      <c r="E15" s="8">
        <v>400000</v>
      </c>
      <c r="F15" s="8">
        <v>400000</v>
      </c>
      <c r="G15" s="14">
        <v>44827</v>
      </c>
      <c r="H15" s="13">
        <v>44947</v>
      </c>
      <c r="I15" s="20">
        <v>120</v>
      </c>
      <c r="J15" s="22"/>
      <c r="K15" s="21">
        <v>0.0405</v>
      </c>
      <c r="L15" s="15">
        <v>5400</v>
      </c>
      <c r="M15" s="21">
        <v>0.018</v>
      </c>
      <c r="N15" s="15">
        <v>2400</v>
      </c>
    </row>
    <row r="16" s="1" customFormat="1" ht="14.25" spans="1:14">
      <c r="A16" s="11">
        <v>46</v>
      </c>
      <c r="B16" s="12" t="s">
        <v>436</v>
      </c>
      <c r="C16" s="12" t="s">
        <v>215</v>
      </c>
      <c r="D16" s="12" t="s">
        <v>100</v>
      </c>
      <c r="E16" s="8">
        <v>520000</v>
      </c>
      <c r="F16" s="8">
        <v>520000</v>
      </c>
      <c r="G16" s="14">
        <v>44778</v>
      </c>
      <c r="H16" s="13">
        <v>44947</v>
      </c>
      <c r="I16" s="20">
        <v>169</v>
      </c>
      <c r="J16" s="22"/>
      <c r="K16" s="21">
        <v>0.041</v>
      </c>
      <c r="L16" s="15">
        <v>10008.5555555556</v>
      </c>
      <c r="M16" s="21">
        <v>0.018</v>
      </c>
      <c r="N16" s="15">
        <v>4394</v>
      </c>
    </row>
    <row r="17" customFormat="1" ht="14.25" spans="1:14">
      <c r="A17" s="11">
        <v>48</v>
      </c>
      <c r="B17" s="12" t="s">
        <v>436</v>
      </c>
      <c r="C17" s="12" t="s">
        <v>217</v>
      </c>
      <c r="D17" s="12" t="s">
        <v>29</v>
      </c>
      <c r="E17" s="8">
        <v>1880000</v>
      </c>
      <c r="F17" s="8">
        <v>1880000</v>
      </c>
      <c r="G17" s="14">
        <v>44876</v>
      </c>
      <c r="H17" s="14">
        <v>44946</v>
      </c>
      <c r="I17" s="20">
        <v>70</v>
      </c>
      <c r="J17" s="22"/>
      <c r="K17" s="21">
        <v>0.052</v>
      </c>
      <c r="L17" s="15">
        <v>19008.8888888889</v>
      </c>
      <c r="M17" s="21">
        <v>0.018</v>
      </c>
      <c r="N17" s="15">
        <v>6580</v>
      </c>
    </row>
    <row r="18" customFormat="1" ht="14.25" spans="1:14">
      <c r="A18" s="11">
        <v>54</v>
      </c>
      <c r="B18" s="12" t="s">
        <v>437</v>
      </c>
      <c r="C18" s="12" t="s">
        <v>222</v>
      </c>
      <c r="D18" s="12" t="s">
        <v>223</v>
      </c>
      <c r="E18" s="8">
        <v>250000</v>
      </c>
      <c r="F18" s="8">
        <v>250000</v>
      </c>
      <c r="G18" s="14">
        <v>44782</v>
      </c>
      <c r="H18" s="14">
        <v>44915</v>
      </c>
      <c r="I18" s="20">
        <v>133</v>
      </c>
      <c r="J18" s="22"/>
      <c r="K18" s="21">
        <v>0.048</v>
      </c>
      <c r="L18" s="15">
        <v>4433.33333333333</v>
      </c>
      <c r="M18" s="21">
        <v>0.018</v>
      </c>
      <c r="N18" s="15">
        <v>1662.5</v>
      </c>
    </row>
    <row r="19" s="1" customFormat="1" ht="14.25" spans="1:14">
      <c r="A19" s="11">
        <v>55</v>
      </c>
      <c r="B19" s="12" t="s">
        <v>436</v>
      </c>
      <c r="C19" s="12" t="s">
        <v>224</v>
      </c>
      <c r="D19" s="12" t="s">
        <v>24</v>
      </c>
      <c r="E19" s="8">
        <v>3800000</v>
      </c>
      <c r="F19" s="8">
        <v>3800000</v>
      </c>
      <c r="G19" s="14">
        <v>44818</v>
      </c>
      <c r="H19" s="13">
        <v>44947</v>
      </c>
      <c r="I19" s="20">
        <v>129</v>
      </c>
      <c r="J19" s="22"/>
      <c r="K19" s="21">
        <v>0.0405</v>
      </c>
      <c r="L19" s="15">
        <v>55147.5</v>
      </c>
      <c r="M19" s="21">
        <v>0.018</v>
      </c>
      <c r="N19" s="15">
        <v>24510</v>
      </c>
    </row>
    <row r="20" s="1" customFormat="1" ht="14.25" spans="1:14">
      <c r="A20" s="11">
        <v>58</v>
      </c>
      <c r="B20" s="12" t="s">
        <v>436</v>
      </c>
      <c r="C20" s="12" t="s">
        <v>127</v>
      </c>
      <c r="D20" s="12" t="s">
        <v>126</v>
      </c>
      <c r="E20" s="8">
        <v>950000</v>
      </c>
      <c r="F20" s="8">
        <v>950000</v>
      </c>
      <c r="G20" s="14">
        <v>44834</v>
      </c>
      <c r="H20" s="14">
        <v>44978</v>
      </c>
      <c r="I20" s="20">
        <v>144</v>
      </c>
      <c r="J20" s="22"/>
      <c r="K20" s="21">
        <v>0.038</v>
      </c>
      <c r="L20" s="15">
        <v>14440</v>
      </c>
      <c r="M20" s="21">
        <v>0.018</v>
      </c>
      <c r="N20" s="15">
        <v>6840</v>
      </c>
    </row>
    <row r="21" s="1" customFormat="1" ht="14.25" spans="1:14">
      <c r="A21" s="11">
        <v>65</v>
      </c>
      <c r="B21" s="12" t="s">
        <v>436</v>
      </c>
      <c r="C21" s="12" t="s">
        <v>232</v>
      </c>
      <c r="D21" s="12" t="s">
        <v>20</v>
      </c>
      <c r="E21" s="8">
        <v>2000000</v>
      </c>
      <c r="F21" s="8">
        <v>2000000</v>
      </c>
      <c r="G21" s="14">
        <v>44781</v>
      </c>
      <c r="H21" s="13">
        <v>44947</v>
      </c>
      <c r="I21" s="20">
        <v>166</v>
      </c>
      <c r="J21" s="22"/>
      <c r="K21" s="21">
        <v>0.041</v>
      </c>
      <c r="L21" s="15">
        <v>37811.1111111111</v>
      </c>
      <c r="M21" s="21">
        <v>0.018</v>
      </c>
      <c r="N21" s="15">
        <v>16600</v>
      </c>
    </row>
    <row r="22" s="1" customFormat="1" ht="14.25" spans="1:14">
      <c r="A22" s="11">
        <v>68</v>
      </c>
      <c r="B22" s="12" t="s">
        <v>436</v>
      </c>
      <c r="C22" s="12" t="s">
        <v>89</v>
      </c>
      <c r="D22" s="12" t="s">
        <v>24</v>
      </c>
      <c r="E22" s="8">
        <v>600000</v>
      </c>
      <c r="F22" s="8">
        <v>600000</v>
      </c>
      <c r="G22" s="14">
        <v>44854</v>
      </c>
      <c r="H22" s="14">
        <v>44978</v>
      </c>
      <c r="I22" s="20">
        <v>124</v>
      </c>
      <c r="J22" s="22"/>
      <c r="K22" s="21">
        <v>0.0405</v>
      </c>
      <c r="L22" s="15">
        <v>8370</v>
      </c>
      <c r="M22" s="21">
        <v>0.018</v>
      </c>
      <c r="N22" s="15">
        <v>3720</v>
      </c>
    </row>
    <row r="23" s="1" customFormat="1" ht="14.25" spans="1:14">
      <c r="A23" s="11">
        <v>69</v>
      </c>
      <c r="B23" s="12" t="s">
        <v>436</v>
      </c>
      <c r="C23" s="12" t="s">
        <v>234</v>
      </c>
      <c r="D23" s="12" t="s">
        <v>24</v>
      </c>
      <c r="E23" s="8">
        <v>550000</v>
      </c>
      <c r="F23" s="8">
        <v>550000</v>
      </c>
      <c r="G23" s="14">
        <v>44881</v>
      </c>
      <c r="H23" s="14">
        <v>44978</v>
      </c>
      <c r="I23" s="20">
        <v>97</v>
      </c>
      <c r="J23" s="22"/>
      <c r="K23" s="21">
        <v>0.0405</v>
      </c>
      <c r="L23" s="15">
        <v>6001.875</v>
      </c>
      <c r="M23" s="21">
        <v>0.018</v>
      </c>
      <c r="N23" s="15">
        <v>2667.5</v>
      </c>
    </row>
    <row r="24" s="1" customFormat="1" ht="14.25" spans="1:14">
      <c r="A24" s="11">
        <v>70</v>
      </c>
      <c r="B24" s="12" t="s">
        <v>437</v>
      </c>
      <c r="C24" s="12" t="s">
        <v>41</v>
      </c>
      <c r="D24" s="12" t="s">
        <v>42</v>
      </c>
      <c r="E24" s="8">
        <v>950000</v>
      </c>
      <c r="F24" s="8">
        <v>500000</v>
      </c>
      <c r="G24" s="14">
        <v>44785</v>
      </c>
      <c r="H24" s="14">
        <v>44916</v>
      </c>
      <c r="I24" s="20">
        <v>131</v>
      </c>
      <c r="J24" s="22"/>
      <c r="K24" s="21">
        <v>0.041</v>
      </c>
      <c r="L24" s="15">
        <v>14173.4722222222</v>
      </c>
      <c r="M24" s="21">
        <v>0.018</v>
      </c>
      <c r="N24" s="15">
        <v>3275</v>
      </c>
    </row>
    <row r="25" s="1" customFormat="1" ht="14.25" spans="1:14">
      <c r="A25" s="11">
        <v>72</v>
      </c>
      <c r="B25" s="12" t="s">
        <v>436</v>
      </c>
      <c r="C25" s="12" t="s">
        <v>236</v>
      </c>
      <c r="D25" s="12" t="s">
        <v>63</v>
      </c>
      <c r="E25" s="8">
        <v>400000</v>
      </c>
      <c r="F25" s="8">
        <v>400000</v>
      </c>
      <c r="G25" s="14">
        <v>44778</v>
      </c>
      <c r="H25" s="13">
        <v>44947</v>
      </c>
      <c r="I25" s="20">
        <v>169</v>
      </c>
      <c r="J25" s="22"/>
      <c r="K25" s="21">
        <v>0.0382</v>
      </c>
      <c r="L25" s="15">
        <v>7173.11111111111</v>
      </c>
      <c r="M25" s="21">
        <v>0.018</v>
      </c>
      <c r="N25" s="15">
        <v>3380</v>
      </c>
    </row>
    <row r="26" customFormat="1" ht="14.25" spans="1:14">
      <c r="A26" s="11">
        <v>74</v>
      </c>
      <c r="B26" s="12" t="s">
        <v>436</v>
      </c>
      <c r="C26" s="12" t="s">
        <v>239</v>
      </c>
      <c r="D26" s="12" t="s">
        <v>240</v>
      </c>
      <c r="E26" s="8">
        <v>3000000</v>
      </c>
      <c r="F26" s="8">
        <v>3000000</v>
      </c>
      <c r="G26" s="14">
        <v>44879</v>
      </c>
      <c r="H26" s="13">
        <v>44946</v>
      </c>
      <c r="I26" s="20">
        <v>67</v>
      </c>
      <c r="J26" s="22"/>
      <c r="K26" s="21">
        <v>0.051</v>
      </c>
      <c r="L26" s="15">
        <v>28475</v>
      </c>
      <c r="M26" s="21">
        <v>0.018</v>
      </c>
      <c r="N26" s="15">
        <v>10050</v>
      </c>
    </row>
    <row r="27" s="1" customFormat="1" ht="14.25" spans="1:14">
      <c r="A27" s="11">
        <v>76</v>
      </c>
      <c r="B27" s="12" t="s">
        <v>436</v>
      </c>
      <c r="C27" s="12" t="s">
        <v>92</v>
      </c>
      <c r="D27" s="12" t="s">
        <v>24</v>
      </c>
      <c r="E27" s="8">
        <v>1000000</v>
      </c>
      <c r="F27" s="8">
        <v>1000000</v>
      </c>
      <c r="G27" s="14">
        <v>44848</v>
      </c>
      <c r="H27" s="14">
        <v>44978</v>
      </c>
      <c r="I27" s="20">
        <v>130</v>
      </c>
      <c r="J27" s="22"/>
      <c r="K27" s="21">
        <v>0.0405</v>
      </c>
      <c r="L27" s="15">
        <v>14625</v>
      </c>
      <c r="M27" s="21">
        <v>0.018</v>
      </c>
      <c r="N27" s="15">
        <v>6500</v>
      </c>
    </row>
    <row r="28" s="1" customFormat="1" ht="14.25" spans="1:14">
      <c r="A28" s="11">
        <v>81</v>
      </c>
      <c r="B28" s="12" t="s">
        <v>436</v>
      </c>
      <c r="C28" s="12" t="s">
        <v>249</v>
      </c>
      <c r="D28" s="12" t="s">
        <v>20</v>
      </c>
      <c r="E28" s="8">
        <v>1000000</v>
      </c>
      <c r="F28" s="8">
        <v>1000000</v>
      </c>
      <c r="G28" s="14">
        <v>44897</v>
      </c>
      <c r="H28" s="13">
        <v>44947</v>
      </c>
      <c r="I28" s="20">
        <v>50</v>
      </c>
      <c r="J28" s="22"/>
      <c r="K28" s="21">
        <v>0.0405</v>
      </c>
      <c r="L28" s="15">
        <v>5625</v>
      </c>
      <c r="M28" s="21">
        <v>0.018</v>
      </c>
      <c r="N28" s="15">
        <v>2500</v>
      </c>
    </row>
    <row r="29" customFormat="1" ht="14.25" spans="1:14">
      <c r="A29" s="11">
        <v>89</v>
      </c>
      <c r="B29" s="12" t="s">
        <v>436</v>
      </c>
      <c r="C29" s="12" t="s">
        <v>255</v>
      </c>
      <c r="D29" s="12" t="s">
        <v>256</v>
      </c>
      <c r="E29" s="8">
        <v>800000</v>
      </c>
      <c r="F29" s="8">
        <v>800000</v>
      </c>
      <c r="G29" s="14">
        <v>44834</v>
      </c>
      <c r="H29" s="14">
        <v>44977</v>
      </c>
      <c r="I29" s="20">
        <v>143</v>
      </c>
      <c r="J29" s="22"/>
      <c r="K29" s="21">
        <v>0.0425</v>
      </c>
      <c r="L29" s="15">
        <v>13505.5555555556</v>
      </c>
      <c r="M29" s="21">
        <v>0.018</v>
      </c>
      <c r="N29" s="15">
        <v>5720</v>
      </c>
    </row>
    <row r="30" s="1" customFormat="1" ht="14.25" spans="1:14">
      <c r="A30" s="11">
        <v>93</v>
      </c>
      <c r="B30" s="12" t="s">
        <v>437</v>
      </c>
      <c r="C30" s="12" t="s">
        <v>260</v>
      </c>
      <c r="D30" s="12" t="s">
        <v>42</v>
      </c>
      <c r="E30" s="8">
        <v>280000</v>
      </c>
      <c r="F30" s="8">
        <v>280000</v>
      </c>
      <c r="G30" s="14">
        <v>44818</v>
      </c>
      <c r="H30" s="13">
        <v>44947</v>
      </c>
      <c r="I30" s="20">
        <v>129</v>
      </c>
      <c r="J30" s="22"/>
      <c r="K30" s="21">
        <v>0.0405</v>
      </c>
      <c r="L30" s="15">
        <v>4063.5</v>
      </c>
      <c r="M30" s="21">
        <v>0.018</v>
      </c>
      <c r="N30" s="15">
        <v>1806</v>
      </c>
    </row>
    <row r="31" s="1" customFormat="1" ht="14.25" spans="1:14">
      <c r="A31" s="11">
        <v>95</v>
      </c>
      <c r="B31" s="12" t="s">
        <v>436</v>
      </c>
      <c r="C31" s="12" t="s">
        <v>262</v>
      </c>
      <c r="D31" s="12" t="s">
        <v>24</v>
      </c>
      <c r="E31" s="8">
        <v>530000</v>
      </c>
      <c r="F31" s="8">
        <v>530000</v>
      </c>
      <c r="G31" s="14">
        <v>44820</v>
      </c>
      <c r="H31" s="14">
        <v>44978</v>
      </c>
      <c r="I31" s="20">
        <v>158</v>
      </c>
      <c r="J31" s="22"/>
      <c r="K31" s="21">
        <v>0.0405</v>
      </c>
      <c r="L31" s="15">
        <v>9420.75</v>
      </c>
      <c r="M31" s="21">
        <v>0.018</v>
      </c>
      <c r="N31" s="15">
        <v>4187</v>
      </c>
    </row>
    <row r="32" customFormat="1" ht="14.25" spans="1:14">
      <c r="A32" s="11">
        <v>96</v>
      </c>
      <c r="B32" s="12" t="s">
        <v>437</v>
      </c>
      <c r="C32" s="12" t="s">
        <v>263</v>
      </c>
      <c r="D32" s="12" t="s">
        <v>29</v>
      </c>
      <c r="E32" s="8">
        <v>200000</v>
      </c>
      <c r="F32" s="8">
        <v>200000</v>
      </c>
      <c r="G32" s="14">
        <v>44741</v>
      </c>
      <c r="H32" s="14">
        <v>44915</v>
      </c>
      <c r="I32" s="20">
        <v>174</v>
      </c>
      <c r="J32" s="22"/>
      <c r="K32" s="21">
        <v>0.042</v>
      </c>
      <c r="L32" s="15">
        <v>4060</v>
      </c>
      <c r="M32" s="21">
        <v>0.018</v>
      </c>
      <c r="N32" s="15">
        <v>1740</v>
      </c>
    </row>
    <row r="33" customFormat="1" ht="14.25" spans="1:14">
      <c r="A33" s="11">
        <v>98</v>
      </c>
      <c r="B33" s="12" t="s">
        <v>436</v>
      </c>
      <c r="C33" s="12" t="s">
        <v>50</v>
      </c>
      <c r="D33" s="12" t="s">
        <v>51</v>
      </c>
      <c r="E33" s="8">
        <v>1200000</v>
      </c>
      <c r="F33" s="8">
        <v>1200000</v>
      </c>
      <c r="G33" s="14">
        <v>44907</v>
      </c>
      <c r="H33" s="14">
        <v>44915</v>
      </c>
      <c r="I33" s="20">
        <v>8</v>
      </c>
      <c r="J33" s="22"/>
      <c r="K33" s="21">
        <v>0.0505</v>
      </c>
      <c r="L33" s="15">
        <v>1346.66666666667</v>
      </c>
      <c r="M33" s="21">
        <v>0.018</v>
      </c>
      <c r="N33" s="15">
        <v>480</v>
      </c>
    </row>
    <row r="34" s="1" customFormat="1" ht="14.25" spans="1:14">
      <c r="A34" s="11">
        <v>99</v>
      </c>
      <c r="B34" s="12" t="s">
        <v>436</v>
      </c>
      <c r="C34" s="12" t="s">
        <v>266</v>
      </c>
      <c r="D34" s="12" t="s">
        <v>24</v>
      </c>
      <c r="E34" s="8">
        <v>1940000</v>
      </c>
      <c r="F34" s="8">
        <v>1940000</v>
      </c>
      <c r="G34" s="14">
        <v>44819</v>
      </c>
      <c r="H34" s="13">
        <v>44947</v>
      </c>
      <c r="I34" s="20">
        <v>128</v>
      </c>
      <c r="J34" s="22"/>
      <c r="K34" s="21">
        <v>0.0405</v>
      </c>
      <c r="L34" s="15">
        <v>27936</v>
      </c>
      <c r="M34" s="21">
        <v>0.018</v>
      </c>
      <c r="N34" s="15">
        <v>12416</v>
      </c>
    </row>
    <row r="35" customFormat="1" ht="14.25" spans="1:14">
      <c r="A35" s="11">
        <v>111</v>
      </c>
      <c r="B35" s="12" t="s">
        <v>436</v>
      </c>
      <c r="C35" s="12" t="s">
        <v>279</v>
      </c>
      <c r="D35" s="12" t="s">
        <v>29</v>
      </c>
      <c r="E35" s="8">
        <v>4700000</v>
      </c>
      <c r="F35" s="8">
        <v>4700000</v>
      </c>
      <c r="G35" s="14">
        <v>44771</v>
      </c>
      <c r="H35" s="14">
        <v>44946</v>
      </c>
      <c r="I35" s="20">
        <v>175</v>
      </c>
      <c r="J35" s="22"/>
      <c r="K35" s="21">
        <v>0.048</v>
      </c>
      <c r="L35" s="15">
        <v>109666.666666667</v>
      </c>
      <c r="M35" s="21">
        <v>0.018</v>
      </c>
      <c r="N35" s="15">
        <v>41125</v>
      </c>
    </row>
    <row r="36" s="1" customFormat="1" ht="14.25" spans="1:14">
      <c r="A36" s="11">
        <v>113</v>
      </c>
      <c r="B36" s="12" t="s">
        <v>437</v>
      </c>
      <c r="C36" s="12" t="s">
        <v>281</v>
      </c>
      <c r="D36" s="12" t="s">
        <v>20</v>
      </c>
      <c r="E36" s="8">
        <v>700000</v>
      </c>
      <c r="F36" s="8">
        <v>500000</v>
      </c>
      <c r="G36" s="14">
        <v>44791</v>
      </c>
      <c r="H36" s="14">
        <v>44955</v>
      </c>
      <c r="I36" s="20">
        <v>164</v>
      </c>
      <c r="J36" s="22"/>
      <c r="K36" s="21">
        <v>0.037</v>
      </c>
      <c r="L36" s="15">
        <v>11798.8888888889</v>
      </c>
      <c r="M36" s="21">
        <v>0.018</v>
      </c>
      <c r="N36" s="15">
        <v>4100</v>
      </c>
    </row>
    <row r="37" customFormat="1" ht="14.25" spans="1:14">
      <c r="A37" s="11">
        <v>114</v>
      </c>
      <c r="B37" s="12" t="s">
        <v>438</v>
      </c>
      <c r="C37" s="12" t="s">
        <v>136</v>
      </c>
      <c r="D37" s="12" t="s">
        <v>137</v>
      </c>
      <c r="E37" s="15">
        <v>31479112.17</v>
      </c>
      <c r="F37" s="15">
        <v>10000000</v>
      </c>
      <c r="G37" s="14">
        <v>44728</v>
      </c>
      <c r="H37" s="14">
        <v>44825</v>
      </c>
      <c r="I37" s="20">
        <v>97</v>
      </c>
      <c r="J37" s="22"/>
      <c r="K37" s="21">
        <v>0.0375</v>
      </c>
      <c r="L37" s="15">
        <v>318070.195884375</v>
      </c>
      <c r="M37" s="21">
        <v>0.018</v>
      </c>
      <c r="N37" s="15">
        <v>48500</v>
      </c>
    </row>
    <row r="38" s="1" customFormat="1" ht="14.25" spans="1:14">
      <c r="A38" s="11">
        <v>115</v>
      </c>
      <c r="B38" s="12" t="s">
        <v>436</v>
      </c>
      <c r="C38" s="12" t="s">
        <v>283</v>
      </c>
      <c r="D38" s="12" t="s">
        <v>24</v>
      </c>
      <c r="E38" s="8">
        <v>600000</v>
      </c>
      <c r="F38" s="8">
        <v>600000</v>
      </c>
      <c r="G38" s="14">
        <v>44834</v>
      </c>
      <c r="H38" s="14">
        <v>44978</v>
      </c>
      <c r="I38" s="20">
        <v>144</v>
      </c>
      <c r="J38" s="22"/>
      <c r="K38" s="21">
        <v>0.0405</v>
      </c>
      <c r="L38" s="15">
        <v>9720</v>
      </c>
      <c r="M38" s="21">
        <v>0.018</v>
      </c>
      <c r="N38" s="15">
        <v>4320</v>
      </c>
    </row>
    <row r="39" s="1" customFormat="1" ht="14.25" spans="1:14">
      <c r="A39" s="11">
        <v>116</v>
      </c>
      <c r="B39" s="12" t="s">
        <v>437</v>
      </c>
      <c r="C39" s="12" t="s">
        <v>284</v>
      </c>
      <c r="D39" s="12" t="s">
        <v>285</v>
      </c>
      <c r="E39" s="8">
        <v>440000</v>
      </c>
      <c r="F39" s="8">
        <v>440000</v>
      </c>
      <c r="G39" s="14">
        <v>44896</v>
      </c>
      <c r="H39" s="14">
        <v>44947</v>
      </c>
      <c r="I39" s="20">
        <v>51</v>
      </c>
      <c r="J39" s="22"/>
      <c r="K39" s="21">
        <v>0.0405</v>
      </c>
      <c r="L39" s="15">
        <v>2524.5</v>
      </c>
      <c r="M39" s="21">
        <v>0.018</v>
      </c>
      <c r="N39" s="15">
        <v>1122</v>
      </c>
    </row>
    <row r="40" customFormat="1" ht="14.25" spans="1:14">
      <c r="A40" s="11">
        <v>117</v>
      </c>
      <c r="B40" s="12" t="s">
        <v>436</v>
      </c>
      <c r="C40" s="12" t="s">
        <v>286</v>
      </c>
      <c r="D40" s="12" t="s">
        <v>287</v>
      </c>
      <c r="E40" s="8">
        <v>10000000</v>
      </c>
      <c r="F40" s="8">
        <v>10000000</v>
      </c>
      <c r="G40" s="14">
        <v>44844</v>
      </c>
      <c r="H40" s="14">
        <v>44916</v>
      </c>
      <c r="I40" s="20">
        <v>72</v>
      </c>
      <c r="J40" s="22"/>
      <c r="K40" s="21">
        <v>0.0385</v>
      </c>
      <c r="L40" s="15">
        <v>77000</v>
      </c>
      <c r="M40" s="21">
        <v>0.018</v>
      </c>
      <c r="N40" s="15">
        <v>36000</v>
      </c>
    </row>
    <row r="41" s="1" customFormat="1" ht="14.25" spans="1:14">
      <c r="A41" s="11">
        <v>120</v>
      </c>
      <c r="B41" s="12" t="s">
        <v>437</v>
      </c>
      <c r="C41" s="12" t="s">
        <v>291</v>
      </c>
      <c r="D41" s="12" t="s">
        <v>20</v>
      </c>
      <c r="E41" s="8">
        <v>335000</v>
      </c>
      <c r="F41" s="8">
        <v>335000</v>
      </c>
      <c r="G41" s="14">
        <v>44874</v>
      </c>
      <c r="H41" s="14">
        <v>44947</v>
      </c>
      <c r="I41" s="20">
        <v>73</v>
      </c>
      <c r="J41" s="22"/>
      <c r="K41" s="21">
        <v>0.0405</v>
      </c>
      <c r="L41" s="15">
        <v>2751.1875</v>
      </c>
      <c r="M41" s="21">
        <v>0.018</v>
      </c>
      <c r="N41" s="15">
        <v>1222.75</v>
      </c>
    </row>
    <row r="42" customFormat="1" ht="14.25" spans="1:14">
      <c r="A42" s="11">
        <v>122</v>
      </c>
      <c r="B42" s="12" t="s">
        <v>436</v>
      </c>
      <c r="C42" s="12" t="s">
        <v>292</v>
      </c>
      <c r="D42" s="12" t="s">
        <v>293</v>
      </c>
      <c r="E42" s="8">
        <v>3000000</v>
      </c>
      <c r="F42" s="8">
        <v>3000000</v>
      </c>
      <c r="G42" s="14">
        <v>44834</v>
      </c>
      <c r="H42" s="14">
        <v>44947</v>
      </c>
      <c r="I42" s="20">
        <v>113</v>
      </c>
      <c r="J42" s="22"/>
      <c r="K42" s="21">
        <v>0.041</v>
      </c>
      <c r="L42" s="15">
        <v>38608.3333333333</v>
      </c>
      <c r="M42" s="21">
        <v>0.018</v>
      </c>
      <c r="N42" s="15">
        <v>16950</v>
      </c>
    </row>
    <row r="43" customFormat="1" ht="14.25" spans="1:14">
      <c r="A43" s="11">
        <v>123</v>
      </c>
      <c r="B43" s="12" t="s">
        <v>436</v>
      </c>
      <c r="C43" s="12" t="s">
        <v>32</v>
      </c>
      <c r="D43" s="12" t="s">
        <v>33</v>
      </c>
      <c r="E43" s="8">
        <v>3000000</v>
      </c>
      <c r="F43" s="8">
        <v>3000000</v>
      </c>
      <c r="G43" s="14">
        <v>44785</v>
      </c>
      <c r="H43" s="14">
        <v>44916</v>
      </c>
      <c r="I43" s="20">
        <v>131</v>
      </c>
      <c r="J43" s="22"/>
      <c r="K43" s="21">
        <v>0.060392</v>
      </c>
      <c r="L43" s="15">
        <v>65927.9333333333</v>
      </c>
      <c r="M43" s="21">
        <v>0.018</v>
      </c>
      <c r="N43" s="15">
        <v>19650</v>
      </c>
    </row>
    <row r="44" s="1" customFormat="1" ht="14.25" spans="1:14">
      <c r="A44" s="11">
        <v>125</v>
      </c>
      <c r="B44" s="12" t="s">
        <v>436</v>
      </c>
      <c r="C44" s="12" t="s">
        <v>296</v>
      </c>
      <c r="D44" s="12" t="s">
        <v>297</v>
      </c>
      <c r="E44" s="8">
        <v>1000000</v>
      </c>
      <c r="F44" s="8">
        <v>1000000</v>
      </c>
      <c r="G44" s="14">
        <v>44804</v>
      </c>
      <c r="H44" s="14">
        <v>44978</v>
      </c>
      <c r="I44" s="20">
        <v>174</v>
      </c>
      <c r="J44" s="22"/>
      <c r="K44" s="21">
        <v>0.0395</v>
      </c>
      <c r="L44" s="15">
        <v>19091.6666666667</v>
      </c>
      <c r="M44" s="21">
        <v>0.018</v>
      </c>
      <c r="N44" s="15">
        <v>8700</v>
      </c>
    </row>
    <row r="45" customFormat="1" ht="14.25" spans="1:14">
      <c r="A45" s="11">
        <v>128</v>
      </c>
      <c r="B45" s="12" t="s">
        <v>437</v>
      </c>
      <c r="C45" s="12" t="s">
        <v>299</v>
      </c>
      <c r="D45" s="12" t="s">
        <v>29</v>
      </c>
      <c r="E45" s="8">
        <v>200000</v>
      </c>
      <c r="F45" s="8">
        <v>200000</v>
      </c>
      <c r="G45" s="14">
        <v>44804</v>
      </c>
      <c r="H45" s="14">
        <v>44915</v>
      </c>
      <c r="I45" s="20">
        <v>111</v>
      </c>
      <c r="J45" s="22">
        <v>1</v>
      </c>
      <c r="K45" s="21">
        <v>0.042</v>
      </c>
      <c r="L45" s="15">
        <v>2613.33333333333</v>
      </c>
      <c r="M45" s="21">
        <v>0.018</v>
      </c>
      <c r="N45" s="15">
        <v>1120</v>
      </c>
    </row>
    <row r="46" s="1" customFormat="1" ht="14.25" spans="1:14">
      <c r="A46" s="11">
        <v>129</v>
      </c>
      <c r="B46" s="12" t="s">
        <v>436</v>
      </c>
      <c r="C46" s="12" t="s">
        <v>301</v>
      </c>
      <c r="D46" s="12" t="s">
        <v>100</v>
      </c>
      <c r="E46" s="8">
        <v>1000000</v>
      </c>
      <c r="F46" s="8">
        <v>1000000</v>
      </c>
      <c r="G46" s="14">
        <v>44824</v>
      </c>
      <c r="H46" s="14">
        <v>44947</v>
      </c>
      <c r="I46" s="20">
        <v>123</v>
      </c>
      <c r="J46" s="22"/>
      <c r="K46" s="21">
        <v>0.0405</v>
      </c>
      <c r="L46" s="15">
        <v>13837.5</v>
      </c>
      <c r="M46" s="21">
        <v>0.018</v>
      </c>
      <c r="N46" s="15">
        <v>6150</v>
      </c>
    </row>
    <row r="47" s="1" customFormat="1" ht="14.25" spans="1:14">
      <c r="A47" s="11">
        <v>130</v>
      </c>
      <c r="B47" s="12" t="s">
        <v>437</v>
      </c>
      <c r="C47" s="12" t="s">
        <v>302</v>
      </c>
      <c r="D47" s="12" t="s">
        <v>20</v>
      </c>
      <c r="E47" s="8">
        <v>420000</v>
      </c>
      <c r="F47" s="8">
        <v>420000</v>
      </c>
      <c r="G47" s="14">
        <v>44869</v>
      </c>
      <c r="H47" s="14">
        <v>44947</v>
      </c>
      <c r="I47" s="20">
        <v>78</v>
      </c>
      <c r="J47" s="22"/>
      <c r="K47" s="21">
        <v>0.0365</v>
      </c>
      <c r="L47" s="15">
        <v>3321.5</v>
      </c>
      <c r="M47" s="21">
        <v>0.018</v>
      </c>
      <c r="N47" s="15">
        <v>1638</v>
      </c>
    </row>
    <row r="48" s="1" customFormat="1" ht="14.25" spans="1:14">
      <c r="A48" s="11">
        <v>131</v>
      </c>
      <c r="B48" s="12" t="s">
        <v>436</v>
      </c>
      <c r="C48" s="12" t="s">
        <v>303</v>
      </c>
      <c r="D48" s="12" t="s">
        <v>24</v>
      </c>
      <c r="E48" s="8">
        <v>1200000</v>
      </c>
      <c r="F48" s="8">
        <v>1200000</v>
      </c>
      <c r="G48" s="14">
        <v>44865</v>
      </c>
      <c r="H48" s="14">
        <v>44978</v>
      </c>
      <c r="I48" s="20">
        <v>113</v>
      </c>
      <c r="J48" s="22"/>
      <c r="K48" s="21">
        <v>0.0382</v>
      </c>
      <c r="L48" s="15">
        <v>14388.6666666667</v>
      </c>
      <c r="M48" s="21">
        <v>0.018</v>
      </c>
      <c r="N48" s="15">
        <v>6780</v>
      </c>
    </row>
    <row r="49" s="1" customFormat="1" ht="14.25" spans="1:14">
      <c r="A49" s="11">
        <v>135</v>
      </c>
      <c r="B49" s="12" t="s">
        <v>436</v>
      </c>
      <c r="C49" s="12" t="s">
        <v>308</v>
      </c>
      <c r="D49" s="12" t="s">
        <v>42</v>
      </c>
      <c r="E49" s="15">
        <v>125702.99</v>
      </c>
      <c r="F49" s="15">
        <v>125702.99</v>
      </c>
      <c r="G49" s="14">
        <v>44798</v>
      </c>
      <c r="H49" s="14">
        <v>44947</v>
      </c>
      <c r="I49" s="20">
        <v>149</v>
      </c>
      <c r="J49" s="22"/>
      <c r="K49" s="21">
        <v>0.0405</v>
      </c>
      <c r="L49" s="15">
        <v>2107.096369875</v>
      </c>
      <c r="M49" s="21">
        <v>0.018</v>
      </c>
      <c r="N49" s="15">
        <v>936.4872755</v>
      </c>
    </row>
    <row r="50" s="1" customFormat="1" ht="14.25" spans="1:14">
      <c r="A50" s="11">
        <v>141</v>
      </c>
      <c r="B50" s="12" t="s">
        <v>436</v>
      </c>
      <c r="C50" s="12" t="s">
        <v>314</v>
      </c>
      <c r="D50" s="12" t="s">
        <v>42</v>
      </c>
      <c r="E50" s="8">
        <v>683000</v>
      </c>
      <c r="F50" s="8">
        <v>683000</v>
      </c>
      <c r="G50" s="14">
        <v>44820</v>
      </c>
      <c r="H50" s="14">
        <v>44947</v>
      </c>
      <c r="I50" s="20">
        <v>127</v>
      </c>
      <c r="J50" s="22"/>
      <c r="K50" s="21">
        <v>0.0405</v>
      </c>
      <c r="L50" s="15">
        <v>9758.3625</v>
      </c>
      <c r="M50" s="21">
        <v>0.018</v>
      </c>
      <c r="N50" s="15">
        <v>4337.05</v>
      </c>
    </row>
    <row r="51" customFormat="1" ht="14.25" spans="1:14">
      <c r="A51" s="11">
        <v>143</v>
      </c>
      <c r="B51" s="12" t="s">
        <v>437</v>
      </c>
      <c r="C51" s="12" t="s">
        <v>316</v>
      </c>
      <c r="D51" s="12" t="s">
        <v>29</v>
      </c>
      <c r="E51" s="8">
        <v>200000</v>
      </c>
      <c r="F51" s="8">
        <v>200000</v>
      </c>
      <c r="G51" s="14">
        <v>44776</v>
      </c>
      <c r="H51" s="14">
        <v>44915</v>
      </c>
      <c r="I51" s="20">
        <v>139</v>
      </c>
      <c r="J51" s="22">
        <v>1</v>
      </c>
      <c r="K51" s="21">
        <v>0.048</v>
      </c>
      <c r="L51" s="15">
        <v>3733.33333333333</v>
      </c>
      <c r="M51" s="21">
        <v>0.018</v>
      </c>
      <c r="N51" s="15">
        <v>1400</v>
      </c>
    </row>
    <row r="52" s="1" customFormat="1" ht="14.25" spans="1:14">
      <c r="A52" s="11">
        <v>147</v>
      </c>
      <c r="B52" s="12" t="s">
        <v>436</v>
      </c>
      <c r="C52" s="12" t="s">
        <v>112</v>
      </c>
      <c r="D52" s="12" t="s">
        <v>42</v>
      </c>
      <c r="E52" s="8">
        <v>1030000</v>
      </c>
      <c r="F52" s="8">
        <v>1030000</v>
      </c>
      <c r="G52" s="14">
        <v>44797</v>
      </c>
      <c r="H52" s="14">
        <v>44947</v>
      </c>
      <c r="I52" s="20">
        <v>150</v>
      </c>
      <c r="J52" s="22"/>
      <c r="K52" s="21">
        <v>0.0365</v>
      </c>
      <c r="L52" s="15">
        <v>15664.5833333333</v>
      </c>
      <c r="M52" s="21">
        <v>0.018</v>
      </c>
      <c r="N52" s="15">
        <v>7725</v>
      </c>
    </row>
    <row r="53" s="1" customFormat="1" ht="14.25" spans="1:14">
      <c r="A53" s="11">
        <v>149</v>
      </c>
      <c r="B53" s="12" t="s">
        <v>436</v>
      </c>
      <c r="C53" s="12" t="s">
        <v>69</v>
      </c>
      <c r="D53" s="12" t="s">
        <v>63</v>
      </c>
      <c r="E53" s="8">
        <v>800000</v>
      </c>
      <c r="F53" s="8">
        <v>800000</v>
      </c>
      <c r="G53" s="14">
        <v>44789</v>
      </c>
      <c r="H53" s="14">
        <v>44947</v>
      </c>
      <c r="I53" s="20">
        <v>158</v>
      </c>
      <c r="J53" s="22"/>
      <c r="K53" s="21">
        <v>0.0382</v>
      </c>
      <c r="L53" s="15">
        <v>13412.4444444444</v>
      </c>
      <c r="M53" s="21">
        <v>0.018</v>
      </c>
      <c r="N53" s="15">
        <v>6320</v>
      </c>
    </row>
    <row r="54" customFormat="1" ht="14.25" spans="1:14">
      <c r="A54" s="11">
        <v>150</v>
      </c>
      <c r="B54" s="12" t="s">
        <v>436</v>
      </c>
      <c r="C54" s="12" t="s">
        <v>323</v>
      </c>
      <c r="D54" s="12" t="s">
        <v>55</v>
      </c>
      <c r="E54" s="8">
        <v>2600000</v>
      </c>
      <c r="F54" s="8">
        <v>2600000</v>
      </c>
      <c r="G54" s="14">
        <v>44811</v>
      </c>
      <c r="H54" s="14">
        <v>44977</v>
      </c>
      <c r="I54" s="20">
        <v>166</v>
      </c>
      <c r="J54" s="22"/>
      <c r="K54" s="21">
        <v>0.0435</v>
      </c>
      <c r="L54" s="15">
        <v>52151.6666666667</v>
      </c>
      <c r="M54" s="21">
        <v>0.018</v>
      </c>
      <c r="N54" s="15">
        <v>21580</v>
      </c>
    </row>
    <row r="55" s="1" customFormat="1" ht="14.25" spans="1:14">
      <c r="A55" s="11">
        <v>160</v>
      </c>
      <c r="B55" s="12" t="s">
        <v>437</v>
      </c>
      <c r="C55" s="12" t="s">
        <v>334</v>
      </c>
      <c r="D55" s="12" t="s">
        <v>20</v>
      </c>
      <c r="E55" s="8">
        <v>4900000</v>
      </c>
      <c r="F55" s="8">
        <v>500000</v>
      </c>
      <c r="G55" s="14">
        <v>44764</v>
      </c>
      <c r="H55" s="14">
        <v>44872</v>
      </c>
      <c r="I55" s="20">
        <v>108</v>
      </c>
      <c r="J55" s="22"/>
      <c r="K55" s="21">
        <v>0.037</v>
      </c>
      <c r="L55" s="15">
        <v>54390</v>
      </c>
      <c r="M55" s="21">
        <v>0.018</v>
      </c>
      <c r="N55" s="15">
        <v>2700</v>
      </c>
    </row>
    <row r="56" s="1" customFormat="1" ht="14.25" spans="1:14">
      <c r="A56" s="11">
        <v>161</v>
      </c>
      <c r="B56" s="12" t="s">
        <v>436</v>
      </c>
      <c r="C56" s="12" t="s">
        <v>102</v>
      </c>
      <c r="D56" s="12" t="s">
        <v>100</v>
      </c>
      <c r="E56" s="8">
        <v>650000</v>
      </c>
      <c r="F56" s="8">
        <v>650000</v>
      </c>
      <c r="G56" s="14">
        <v>44853</v>
      </c>
      <c r="H56" s="14">
        <v>44947</v>
      </c>
      <c r="I56" s="20">
        <v>94</v>
      </c>
      <c r="J56" s="22"/>
      <c r="K56" s="21">
        <v>0.0405</v>
      </c>
      <c r="L56" s="15">
        <v>6873.75</v>
      </c>
      <c r="M56" s="21">
        <v>0.018</v>
      </c>
      <c r="N56" s="15">
        <v>3055</v>
      </c>
    </row>
    <row r="57" customFormat="1" ht="14.25" spans="1:14">
      <c r="A57" s="11">
        <v>163</v>
      </c>
      <c r="B57" s="12" t="s">
        <v>436</v>
      </c>
      <c r="C57" s="12" t="s">
        <v>337</v>
      </c>
      <c r="D57" s="12" t="s">
        <v>51</v>
      </c>
      <c r="E57" s="8">
        <v>300000</v>
      </c>
      <c r="F57" s="8">
        <v>300000</v>
      </c>
      <c r="G57" s="14">
        <v>44818</v>
      </c>
      <c r="H57" s="14">
        <v>44915</v>
      </c>
      <c r="I57" s="20">
        <v>97</v>
      </c>
      <c r="J57" s="22"/>
      <c r="K57" s="21">
        <v>0.0475</v>
      </c>
      <c r="L57" s="15">
        <v>3839.58333333333</v>
      </c>
      <c r="M57" s="21">
        <v>0.018</v>
      </c>
      <c r="N57" s="15">
        <v>1455</v>
      </c>
    </row>
    <row r="58" s="1" customFormat="1" ht="14.25" spans="1:14">
      <c r="A58" s="11">
        <v>165</v>
      </c>
      <c r="B58" s="12" t="s">
        <v>436</v>
      </c>
      <c r="C58" s="12" t="s">
        <v>70</v>
      </c>
      <c r="D58" s="12" t="s">
        <v>63</v>
      </c>
      <c r="E58" s="8">
        <v>950000</v>
      </c>
      <c r="F58" s="8">
        <v>950000</v>
      </c>
      <c r="G58" s="14">
        <v>44741</v>
      </c>
      <c r="H58" s="14">
        <v>44886</v>
      </c>
      <c r="I58" s="20">
        <v>145</v>
      </c>
      <c r="J58" s="22"/>
      <c r="K58" s="21">
        <v>0.041</v>
      </c>
      <c r="L58" s="15">
        <v>15688.1944444444</v>
      </c>
      <c r="M58" s="21">
        <v>0.018</v>
      </c>
      <c r="N58" s="15">
        <v>6887.5</v>
      </c>
    </row>
    <row r="59" s="1" customFormat="1" ht="16.5" spans="1:14">
      <c r="A59" s="11">
        <v>177</v>
      </c>
      <c r="B59" s="12" t="s">
        <v>436</v>
      </c>
      <c r="C59" s="12" t="s">
        <v>38</v>
      </c>
      <c r="D59" s="12" t="s">
        <v>24</v>
      </c>
      <c r="E59" s="8">
        <v>200000</v>
      </c>
      <c r="F59" s="8">
        <v>200000</v>
      </c>
      <c r="G59" s="16">
        <v>44821</v>
      </c>
      <c r="H59" s="16">
        <v>44978</v>
      </c>
      <c r="I59" s="20">
        <v>157</v>
      </c>
      <c r="J59" s="22"/>
      <c r="K59" s="23">
        <v>0.048</v>
      </c>
      <c r="L59" s="15">
        <v>4186.66666666667</v>
      </c>
      <c r="M59" s="21">
        <v>0.018</v>
      </c>
      <c r="N59" s="15">
        <v>1570</v>
      </c>
    </row>
    <row r="60" s="1" customFormat="1" ht="14.25" spans="1:14">
      <c r="A60" s="11">
        <v>178</v>
      </c>
      <c r="B60" s="12" t="s">
        <v>437</v>
      </c>
      <c r="C60" s="12" t="s">
        <v>352</v>
      </c>
      <c r="D60" s="12" t="s">
        <v>42</v>
      </c>
      <c r="E60" s="8">
        <v>920000</v>
      </c>
      <c r="F60" s="8">
        <v>920000</v>
      </c>
      <c r="G60" s="14">
        <v>44774</v>
      </c>
      <c r="H60" s="14">
        <v>44947</v>
      </c>
      <c r="I60" s="20">
        <v>173</v>
      </c>
      <c r="J60" s="22"/>
      <c r="K60" s="21">
        <v>0.041</v>
      </c>
      <c r="L60" s="15">
        <v>18126.5555555556</v>
      </c>
      <c r="M60" s="21">
        <v>0.018</v>
      </c>
      <c r="N60" s="15">
        <v>7958</v>
      </c>
    </row>
    <row r="61" customFormat="1" ht="14.25" spans="1:14">
      <c r="A61" s="11">
        <v>182</v>
      </c>
      <c r="B61" s="12" t="s">
        <v>437</v>
      </c>
      <c r="C61" s="12" t="s">
        <v>354</v>
      </c>
      <c r="D61" s="12" t="s">
        <v>29</v>
      </c>
      <c r="E61" s="8">
        <v>100000</v>
      </c>
      <c r="F61" s="8">
        <v>100000</v>
      </c>
      <c r="G61" s="14">
        <v>44587</v>
      </c>
      <c r="H61" s="14">
        <v>44664</v>
      </c>
      <c r="I61" s="20">
        <v>77</v>
      </c>
      <c r="J61" s="22"/>
      <c r="K61" s="21">
        <v>0.0471</v>
      </c>
      <c r="L61" s="15">
        <v>1007.41666666667</v>
      </c>
      <c r="M61" s="21">
        <v>0.018</v>
      </c>
      <c r="N61" s="15">
        <v>385</v>
      </c>
    </row>
    <row r="62" customFormat="1" ht="14.25" spans="1:14">
      <c r="A62" s="11">
        <v>185</v>
      </c>
      <c r="B62" s="12" t="s">
        <v>437</v>
      </c>
      <c r="C62" s="12" t="s">
        <v>356</v>
      </c>
      <c r="D62" s="12" t="s">
        <v>357</v>
      </c>
      <c r="E62" s="8">
        <v>300000</v>
      </c>
      <c r="F62" s="8">
        <v>300000</v>
      </c>
      <c r="G62" s="14">
        <v>44742</v>
      </c>
      <c r="H62" s="14">
        <v>44915</v>
      </c>
      <c r="I62" s="20">
        <v>173</v>
      </c>
      <c r="J62" s="22"/>
      <c r="K62" s="21">
        <v>0.048</v>
      </c>
      <c r="L62" s="15">
        <v>6920</v>
      </c>
      <c r="M62" s="21">
        <v>0.018</v>
      </c>
      <c r="N62" s="15">
        <v>2595</v>
      </c>
    </row>
    <row r="63" s="1" customFormat="1" ht="14.25" spans="1:14">
      <c r="A63" s="11">
        <v>187</v>
      </c>
      <c r="B63" s="12" t="s">
        <v>436</v>
      </c>
      <c r="C63" s="12" t="s">
        <v>359</v>
      </c>
      <c r="D63" s="12" t="s">
        <v>63</v>
      </c>
      <c r="E63" s="8">
        <v>651000</v>
      </c>
      <c r="F63" s="8">
        <v>651000</v>
      </c>
      <c r="G63" s="14">
        <v>44781</v>
      </c>
      <c r="H63" s="14">
        <v>44947</v>
      </c>
      <c r="I63" s="20">
        <v>166</v>
      </c>
      <c r="J63" s="22"/>
      <c r="K63" s="21">
        <v>0.0405</v>
      </c>
      <c r="L63" s="15">
        <v>12157.425</v>
      </c>
      <c r="M63" s="21">
        <v>0.018</v>
      </c>
      <c r="N63" s="15">
        <v>5403.3</v>
      </c>
    </row>
    <row r="64" s="1" customFormat="1" ht="14.25" spans="1:14">
      <c r="A64" s="11">
        <v>192</v>
      </c>
      <c r="B64" s="12" t="s">
        <v>436</v>
      </c>
      <c r="C64" s="12" t="s">
        <v>43</v>
      </c>
      <c r="D64" s="12" t="s">
        <v>42</v>
      </c>
      <c r="E64" s="8">
        <v>1000000</v>
      </c>
      <c r="F64" s="8">
        <v>1000000</v>
      </c>
      <c r="G64" s="14">
        <v>44875</v>
      </c>
      <c r="H64" s="14">
        <v>44947</v>
      </c>
      <c r="I64" s="20">
        <v>72</v>
      </c>
      <c r="J64" s="22"/>
      <c r="K64" s="21">
        <v>0.0405</v>
      </c>
      <c r="L64" s="15">
        <v>8100</v>
      </c>
      <c r="M64" s="21">
        <v>0.018</v>
      </c>
      <c r="N64" s="15">
        <v>3600</v>
      </c>
    </row>
    <row r="65" s="1" customFormat="1" ht="14.25" spans="1:14">
      <c r="A65" s="11">
        <v>196</v>
      </c>
      <c r="B65" s="12" t="s">
        <v>437</v>
      </c>
      <c r="C65" s="12" t="s">
        <v>365</v>
      </c>
      <c r="D65" s="12" t="s">
        <v>42</v>
      </c>
      <c r="E65" s="8">
        <v>300000</v>
      </c>
      <c r="F65" s="8">
        <v>300000</v>
      </c>
      <c r="G65" s="14">
        <v>44769</v>
      </c>
      <c r="H65" s="14">
        <v>44947</v>
      </c>
      <c r="I65" s="20">
        <v>178</v>
      </c>
      <c r="J65" s="22"/>
      <c r="K65" s="21">
        <v>0.041</v>
      </c>
      <c r="L65" s="15">
        <v>6081.66666666667</v>
      </c>
      <c r="M65" s="21">
        <v>0.018</v>
      </c>
      <c r="N65" s="15">
        <v>2670</v>
      </c>
    </row>
    <row r="66" s="1" customFormat="1" ht="14.25" spans="1:14">
      <c r="A66" s="11">
        <v>202</v>
      </c>
      <c r="B66" s="12" t="s">
        <v>437</v>
      </c>
      <c r="C66" s="12" t="s">
        <v>369</v>
      </c>
      <c r="D66" s="12" t="s">
        <v>24</v>
      </c>
      <c r="E66" s="8">
        <v>2550000</v>
      </c>
      <c r="F66" s="8">
        <v>2550000</v>
      </c>
      <c r="G66" s="14">
        <v>44818</v>
      </c>
      <c r="H66" s="14">
        <v>44978</v>
      </c>
      <c r="I66" s="20">
        <v>160</v>
      </c>
      <c r="J66" s="22"/>
      <c r="K66" s="21">
        <v>0.0405</v>
      </c>
      <c r="L66" s="15">
        <v>45900</v>
      </c>
      <c r="M66" s="21">
        <v>0.018</v>
      </c>
      <c r="N66" s="15">
        <v>20400</v>
      </c>
    </row>
    <row r="67" customFormat="1" ht="14.25" spans="1:14">
      <c r="A67" s="11">
        <v>203</v>
      </c>
      <c r="B67" s="12" t="s">
        <v>436</v>
      </c>
      <c r="C67" s="12" t="s">
        <v>370</v>
      </c>
      <c r="D67" s="12" t="s">
        <v>238</v>
      </c>
      <c r="E67" s="8">
        <v>500000</v>
      </c>
      <c r="F67" s="8">
        <v>500000</v>
      </c>
      <c r="G67" s="14">
        <v>44893</v>
      </c>
      <c r="H67" s="14">
        <v>44946</v>
      </c>
      <c r="I67" s="20">
        <v>53</v>
      </c>
      <c r="J67" s="22"/>
      <c r="K67" s="21">
        <v>0.0481</v>
      </c>
      <c r="L67" s="15">
        <v>3540.69444444444</v>
      </c>
      <c r="M67" s="21">
        <v>0.018</v>
      </c>
      <c r="N67" s="15">
        <v>1325</v>
      </c>
    </row>
    <row r="68" s="1" customFormat="1" ht="14.25" spans="1:14">
      <c r="A68" s="11">
        <v>207</v>
      </c>
      <c r="B68" s="12" t="s">
        <v>436</v>
      </c>
      <c r="C68" s="12" t="s">
        <v>374</v>
      </c>
      <c r="D68" s="12" t="s">
        <v>24</v>
      </c>
      <c r="E68" s="8">
        <v>347000</v>
      </c>
      <c r="F68" s="8">
        <v>347000</v>
      </c>
      <c r="G68" s="14">
        <v>44818</v>
      </c>
      <c r="H68" s="14">
        <v>44978</v>
      </c>
      <c r="I68" s="20">
        <v>160</v>
      </c>
      <c r="J68" s="22"/>
      <c r="K68" s="21">
        <v>0.0405</v>
      </c>
      <c r="L68" s="15">
        <v>6246</v>
      </c>
      <c r="M68" s="21">
        <v>0.018</v>
      </c>
      <c r="N68" s="15">
        <v>2776</v>
      </c>
    </row>
    <row r="69" s="1" customFormat="1" ht="14.25" spans="1:14">
      <c r="A69" s="11">
        <v>209</v>
      </c>
      <c r="B69" s="12" t="s">
        <v>436</v>
      </c>
      <c r="C69" s="12" t="s">
        <v>105</v>
      </c>
      <c r="D69" s="12" t="s">
        <v>100</v>
      </c>
      <c r="E69" s="8">
        <v>276000</v>
      </c>
      <c r="F69" s="8">
        <v>276000</v>
      </c>
      <c r="G69" s="14">
        <v>44867</v>
      </c>
      <c r="H69" s="14">
        <v>44947</v>
      </c>
      <c r="I69" s="20">
        <v>80</v>
      </c>
      <c r="J69" s="22"/>
      <c r="K69" s="21">
        <v>0.0405</v>
      </c>
      <c r="L69" s="15">
        <v>2484</v>
      </c>
      <c r="M69" s="21">
        <v>0.018</v>
      </c>
      <c r="N69" s="15">
        <v>1104</v>
      </c>
    </row>
    <row r="70" s="1" customFormat="1" ht="14.25" spans="1:14">
      <c r="A70" s="11">
        <v>214</v>
      </c>
      <c r="B70" s="12" t="s">
        <v>437</v>
      </c>
      <c r="C70" s="12" t="s">
        <v>380</v>
      </c>
      <c r="D70" s="12" t="s">
        <v>24</v>
      </c>
      <c r="E70" s="8">
        <v>850000</v>
      </c>
      <c r="F70" s="8">
        <v>850000</v>
      </c>
      <c r="G70" s="14">
        <v>44834</v>
      </c>
      <c r="H70" s="14">
        <v>44978</v>
      </c>
      <c r="I70" s="20">
        <v>144</v>
      </c>
      <c r="J70" s="22"/>
      <c r="K70" s="21">
        <v>0.0405</v>
      </c>
      <c r="L70" s="15">
        <v>13770</v>
      </c>
      <c r="M70" s="21">
        <v>0.018</v>
      </c>
      <c r="N70" s="15">
        <v>6120</v>
      </c>
    </row>
    <row r="71" s="1" customFormat="1" ht="14.25" spans="1:14">
      <c r="A71" s="11">
        <v>217</v>
      </c>
      <c r="B71" s="12" t="s">
        <v>437</v>
      </c>
      <c r="C71" s="12" t="s">
        <v>383</v>
      </c>
      <c r="D71" s="12" t="s">
        <v>42</v>
      </c>
      <c r="E71" s="8">
        <v>500000</v>
      </c>
      <c r="F71" s="8">
        <v>500000</v>
      </c>
      <c r="G71" s="14">
        <v>44771</v>
      </c>
      <c r="H71" s="14">
        <v>44947</v>
      </c>
      <c r="I71" s="20">
        <v>176</v>
      </c>
      <c r="J71" s="22"/>
      <c r="K71" s="21">
        <v>0.041</v>
      </c>
      <c r="L71" s="15">
        <v>10022.2222222222</v>
      </c>
      <c r="M71" s="21">
        <v>0.018</v>
      </c>
      <c r="N71" s="15">
        <v>4400</v>
      </c>
    </row>
  </sheetData>
  <mergeCells count="4">
    <mergeCell ref="E3:N3"/>
    <mergeCell ref="B2:B4"/>
    <mergeCell ref="C2:C4"/>
    <mergeCell ref="D2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第一次补</vt:lpstr>
      <vt:lpstr>第二次补</vt:lpstr>
      <vt:lpstr>其他行</vt:lpstr>
      <vt:lpstr>附表1武汉市新洲区2022年度省级稳市场贴息明细表</vt:lpstr>
      <vt:lpstr>小于180天息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hujinhong</dc:creator>
  <cp:lastModifiedBy>愚人有乐高峻</cp:lastModifiedBy>
  <dcterms:created xsi:type="dcterms:W3CDTF">2023-06-26T09:41:00Z</dcterms:created>
  <dcterms:modified xsi:type="dcterms:W3CDTF">2023-11-12T01:49:15Z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7B9722B74F8E460897CB51972C0CB87A_13</vt:lpwstr>
  </property>
  <property fmtid="{D5CDD505-2E9C-101B-9397-08002B2CF9AE}" pid="3" name="KSOProductBuildVer">
    <vt:lpwstr>2052-12.1.0.15933</vt:lpwstr>
  </property>
</Properties>
</file>